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954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N4" i="1" l="1"/>
  <c r="N5" i="1"/>
  <c r="N6" i="1"/>
  <c r="N7" i="1"/>
  <c r="N8" i="1"/>
  <c r="N9" i="1"/>
  <c r="N10" i="1"/>
  <c r="N11" i="1"/>
  <c r="N12" i="1"/>
  <c r="N13" i="1"/>
  <c r="N14" i="1"/>
  <c r="N3" i="1"/>
  <c r="M4" i="1"/>
  <c r="M5" i="1"/>
  <c r="M6" i="1"/>
  <c r="M7" i="1"/>
  <c r="M8" i="1"/>
  <c r="M9" i="1"/>
  <c r="M10" i="1"/>
  <c r="M11" i="1"/>
  <c r="M12" i="1"/>
  <c r="M13" i="1"/>
  <c r="M14" i="1"/>
  <c r="M3" i="1"/>
  <c r="L3" i="1"/>
  <c r="L21" i="1"/>
  <c r="I22" i="1"/>
  <c r="B15" i="1"/>
  <c r="K3" i="1"/>
  <c r="J4" i="1"/>
  <c r="J5" i="1"/>
  <c r="J6" i="1"/>
  <c r="J7" i="1"/>
  <c r="J8" i="1"/>
  <c r="J9" i="1"/>
  <c r="J10" i="1"/>
  <c r="J11" i="1"/>
  <c r="J12" i="1"/>
  <c r="J13" i="1"/>
  <c r="J14" i="1"/>
  <c r="I29" i="1"/>
  <c r="I28" i="1"/>
  <c r="I27" i="1"/>
  <c r="I26" i="1"/>
  <c r="I25" i="1"/>
  <c r="I24" i="1"/>
  <c r="I23" i="1"/>
  <c r="J3" i="1"/>
</calcChain>
</file>

<file path=xl/sharedStrings.xml><?xml version="1.0" encoding="utf-8"?>
<sst xmlns="http://schemas.openxmlformats.org/spreadsheetml/2006/main" count="45" uniqueCount="31">
  <si>
    <t>Модель</t>
  </si>
  <si>
    <t>Страна-изготовитель</t>
  </si>
  <si>
    <t>Вес, кг</t>
  </si>
  <si>
    <t>Цена, $</t>
  </si>
  <si>
    <t>Количество</t>
  </si>
  <si>
    <t>Stinol</t>
  </si>
  <si>
    <t>Sharp</t>
  </si>
  <si>
    <t>Samsung</t>
  </si>
  <si>
    <t>Bosh</t>
  </si>
  <si>
    <t>LG</t>
  </si>
  <si>
    <t>Daewoo</t>
  </si>
  <si>
    <t>Electrolux</t>
  </si>
  <si>
    <t>Whiripool</t>
  </si>
  <si>
    <t>Атлант</t>
  </si>
  <si>
    <t>Indezit</t>
  </si>
  <si>
    <t>Ariston</t>
  </si>
  <si>
    <t>DeLongy</t>
  </si>
  <si>
    <t>Россия</t>
  </si>
  <si>
    <t>Таиланд</t>
  </si>
  <si>
    <t>Южная Корея</t>
  </si>
  <si>
    <t>Испания</t>
  </si>
  <si>
    <t>Щвеция</t>
  </si>
  <si>
    <t>США</t>
  </si>
  <si>
    <t>Франция</t>
  </si>
  <si>
    <t>Италия</t>
  </si>
  <si>
    <t>Сумма</t>
  </si>
  <si>
    <t>Общая сумма</t>
  </si>
  <si>
    <t>Вес больше ср.веса(Кол-во)</t>
  </si>
  <si>
    <t>Среднее значение веса</t>
  </si>
  <si>
    <t>Новая сумма</t>
  </si>
  <si>
    <t>Новая цена,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</si>
</sst>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[$$-409]* #,##0.00_ ;_-[$$-409]* \-#,##0.00\ ;_-[$$-409]* &quot;-&quot;??_ ;_-@_ "/>
    <numFmt numFmtId="165" formatCode="_-[$$-409]* #,##0_ ;_-[$$-409]* \-#,##0\ ;_-[$$-409]* &quot;-&quot;??_ ;_-@_ "/>
    <numFmt numFmtId="166" formatCode="_-[$$-409]* #,##0_ ;_-[$$-409]* \-#,##0\ ;_-[$$-409]* &quot;-&quot;_ ;_-@_ 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/>
    <xf numFmtId="0" fontId="2" fillId="0" borderId="0" xfId="0" applyFont="1" applyBorder="1" applyAlignment="1">
      <alignment vertical="center"/>
    </xf>
    <xf numFmtId="0" fontId="0" fillId="0" borderId="0" xfId="0" applyBorder="1" applyAlignment="1"/>
    <xf numFmtId="166" fontId="0" fillId="0" borderId="1" xfId="1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6" fontId="0" fillId="0" borderId="13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3" xfId="0" applyBorder="1" applyAlignment="1">
      <alignment horizontal="center"/>
    </xf>
    <xf numFmtId="164" fontId="0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9"/>
  <sheetViews>
    <sheetView tabSelected="1" zoomScaleNormal="100" workbookViewId="0">
      <selection activeCell="L26" sqref="L26"/>
    </sheetView>
  </sheetViews>
  <sheetFormatPr defaultRowHeight="15" x14ac:dyDescent="0.25"/>
  <cols>
    <col min="1" max="1" width="4.85546875" customWidth="1"/>
    <col min="2" max="2" width="11.42578125" customWidth="1"/>
    <col min="10" max="10" width="11.85546875" customWidth="1"/>
    <col min="11" max="11" width="17" customWidth="1"/>
    <col min="12" max="12" width="31.85546875" customWidth="1"/>
    <col min="13" max="13" width="27.5703125" customWidth="1"/>
    <col min="14" max="14" width="18.140625" customWidth="1"/>
  </cols>
  <sheetData>
    <row r="2" spans="2:20" s="7" customFormat="1" ht="15.75" x14ac:dyDescent="0.25">
      <c r="B2" s="2" t="s">
        <v>0</v>
      </c>
      <c r="C2" s="33" t="s">
        <v>1</v>
      </c>
      <c r="D2" s="33"/>
      <c r="E2" s="33"/>
      <c r="F2" s="2" t="s">
        <v>2</v>
      </c>
      <c r="G2" s="2" t="s">
        <v>3</v>
      </c>
      <c r="H2" s="33" t="s">
        <v>4</v>
      </c>
      <c r="I2" s="33"/>
      <c r="J2" s="2" t="s">
        <v>25</v>
      </c>
      <c r="K2" s="2" t="s">
        <v>26</v>
      </c>
      <c r="L2" s="16" t="s">
        <v>27</v>
      </c>
      <c r="M2" s="2" t="s">
        <v>30</v>
      </c>
      <c r="N2" s="2" t="s">
        <v>29</v>
      </c>
      <c r="O2" s="8"/>
      <c r="P2" s="8"/>
      <c r="Q2" s="8"/>
      <c r="R2" s="8"/>
      <c r="S2" s="8"/>
      <c r="T2" s="8"/>
    </row>
    <row r="3" spans="2:20" x14ac:dyDescent="0.25">
      <c r="B3" s="3" t="s">
        <v>5</v>
      </c>
      <c r="C3" s="34" t="s">
        <v>17</v>
      </c>
      <c r="D3" s="35"/>
      <c r="E3" s="36"/>
      <c r="F3" s="3">
        <v>78</v>
      </c>
      <c r="G3" s="3">
        <v>310</v>
      </c>
      <c r="H3" s="38">
        <v>18</v>
      </c>
      <c r="I3" s="39"/>
      <c r="J3" s="13">
        <f>G3*H3</f>
        <v>5580</v>
      </c>
      <c r="K3" s="30">
        <f>SUM(J3:J14)</f>
        <v>72938</v>
      </c>
      <c r="L3" s="29">
        <f>SUMIF(F3:F14, "&gt; 68,83",H3:I14)</f>
        <v>100</v>
      </c>
      <c r="M3" s="5">
        <f>IF(OR(C3 = "Россия", C3="Южная Корея", C3="Франция", C3 = "Испания"),IF(OR(C3 = "Россия", C3 = "Южная Корея"), G3-(G3*10%), G3+G3*16%),G3)</f>
        <v>279</v>
      </c>
      <c r="N3" s="19">
        <f>M3*H3</f>
        <v>5022</v>
      </c>
      <c r="O3" s="9"/>
      <c r="P3" s="9"/>
      <c r="Q3" s="9"/>
      <c r="R3" s="9"/>
      <c r="S3" s="9"/>
      <c r="T3" s="9"/>
    </row>
    <row r="4" spans="2:20" x14ac:dyDescent="0.25">
      <c r="B4" s="3" t="s">
        <v>6</v>
      </c>
      <c r="C4" s="34" t="s">
        <v>18</v>
      </c>
      <c r="D4" s="35"/>
      <c r="E4" s="36"/>
      <c r="F4" s="3">
        <v>69</v>
      </c>
      <c r="G4" s="3">
        <v>750</v>
      </c>
      <c r="H4" s="38">
        <v>10</v>
      </c>
      <c r="I4" s="39"/>
      <c r="J4" s="13">
        <f t="shared" ref="J4:J14" si="0">G4*H4</f>
        <v>7500</v>
      </c>
      <c r="K4" s="30"/>
      <c r="L4" s="29"/>
      <c r="M4" s="5">
        <f t="shared" ref="M4:M14" si="1">IF(OR(C4 = "Россия", C4="Южная Корея", C4="Франция", C4 = "Испания"),IF(OR(C4 = "Россия", C4 = "Южная Корея"), G4-(G4*10%), G4+G4*16%),G4)</f>
        <v>750</v>
      </c>
      <c r="N4" s="19">
        <f t="shared" ref="N4:N14" si="2">M4*H4</f>
        <v>7500</v>
      </c>
      <c r="O4" s="9"/>
      <c r="P4" s="9"/>
      <c r="Q4" s="9"/>
      <c r="R4" s="9"/>
      <c r="S4" s="9"/>
      <c r="T4" s="9"/>
    </row>
    <row r="5" spans="2:20" x14ac:dyDescent="0.25">
      <c r="B5" s="3" t="s">
        <v>7</v>
      </c>
      <c r="C5" s="34" t="s">
        <v>19</v>
      </c>
      <c r="D5" s="35"/>
      <c r="E5" s="36"/>
      <c r="F5" s="3">
        <v>56</v>
      </c>
      <c r="G5" s="3">
        <v>450</v>
      </c>
      <c r="H5" s="38">
        <v>13</v>
      </c>
      <c r="I5" s="39"/>
      <c r="J5" s="13">
        <f t="shared" si="0"/>
        <v>5850</v>
      </c>
      <c r="K5" s="30"/>
      <c r="L5" s="29"/>
      <c r="M5" s="5">
        <f t="shared" si="1"/>
        <v>405</v>
      </c>
      <c r="N5" s="19">
        <f t="shared" si="2"/>
        <v>5265</v>
      </c>
      <c r="O5" s="9"/>
      <c r="P5" s="9"/>
      <c r="Q5" s="9"/>
      <c r="R5" s="9"/>
      <c r="S5" s="9"/>
      <c r="T5" s="9"/>
    </row>
    <row r="6" spans="2:20" x14ac:dyDescent="0.25">
      <c r="B6" s="3" t="s">
        <v>8</v>
      </c>
      <c r="C6" s="34" t="s">
        <v>20</v>
      </c>
      <c r="D6" s="35"/>
      <c r="E6" s="36"/>
      <c r="F6" s="3">
        <v>52</v>
      </c>
      <c r="G6" s="3">
        <v>419</v>
      </c>
      <c r="H6" s="38">
        <v>17</v>
      </c>
      <c r="I6" s="39"/>
      <c r="J6" s="13">
        <f t="shared" si="0"/>
        <v>7123</v>
      </c>
      <c r="K6" s="30"/>
      <c r="L6" s="29"/>
      <c r="M6" s="5">
        <f t="shared" si="1"/>
        <v>486.04</v>
      </c>
      <c r="N6" s="19">
        <f t="shared" si="2"/>
        <v>8262.68</v>
      </c>
      <c r="O6" s="9"/>
      <c r="P6" s="9"/>
      <c r="Q6" s="9"/>
      <c r="R6" s="9"/>
      <c r="S6" s="9"/>
      <c r="T6" s="9"/>
    </row>
    <row r="7" spans="2:20" x14ac:dyDescent="0.25">
      <c r="B7" s="3" t="s">
        <v>9</v>
      </c>
      <c r="C7" s="34" t="s">
        <v>19</v>
      </c>
      <c r="D7" s="35"/>
      <c r="E7" s="36"/>
      <c r="F7" s="3">
        <v>69</v>
      </c>
      <c r="G7" s="3">
        <v>600</v>
      </c>
      <c r="H7" s="38">
        <v>8</v>
      </c>
      <c r="I7" s="39"/>
      <c r="J7" s="13">
        <f t="shared" si="0"/>
        <v>4800</v>
      </c>
      <c r="K7" s="30"/>
      <c r="L7" s="4"/>
      <c r="M7" s="5">
        <f t="shared" si="1"/>
        <v>540</v>
      </c>
      <c r="N7" s="19">
        <f t="shared" si="2"/>
        <v>4320</v>
      </c>
      <c r="O7" s="10"/>
      <c r="P7" s="10"/>
      <c r="Q7" s="10"/>
      <c r="R7" s="10"/>
      <c r="S7" s="10"/>
      <c r="T7" s="10"/>
    </row>
    <row r="8" spans="2:20" x14ac:dyDescent="0.25">
      <c r="B8" s="3" t="s">
        <v>10</v>
      </c>
      <c r="C8" s="34" t="s">
        <v>19</v>
      </c>
      <c r="D8" s="35"/>
      <c r="E8" s="36"/>
      <c r="F8" s="3">
        <v>71</v>
      </c>
      <c r="G8" s="3">
        <v>840</v>
      </c>
      <c r="H8" s="38">
        <v>4</v>
      </c>
      <c r="I8" s="39"/>
      <c r="J8" s="13">
        <f t="shared" si="0"/>
        <v>3360</v>
      </c>
      <c r="K8" s="30"/>
      <c r="L8" s="4"/>
      <c r="M8" s="5">
        <f t="shared" si="1"/>
        <v>756</v>
      </c>
      <c r="N8" s="19">
        <f t="shared" si="2"/>
        <v>3024</v>
      </c>
      <c r="O8" s="10"/>
      <c r="P8" s="10"/>
      <c r="Q8" s="10"/>
      <c r="R8" s="10"/>
      <c r="S8" s="10"/>
      <c r="T8" s="10"/>
    </row>
    <row r="9" spans="2:20" x14ac:dyDescent="0.25">
      <c r="B9" s="3" t="s">
        <v>11</v>
      </c>
      <c r="C9" s="34" t="s">
        <v>21</v>
      </c>
      <c r="D9" s="35"/>
      <c r="E9" s="36"/>
      <c r="F9" s="3">
        <v>75</v>
      </c>
      <c r="G9" s="3">
        <v>680</v>
      </c>
      <c r="H9" s="38">
        <v>12</v>
      </c>
      <c r="I9" s="39"/>
      <c r="J9" s="13">
        <f t="shared" si="0"/>
        <v>8160</v>
      </c>
      <c r="K9" s="30"/>
      <c r="L9" s="4"/>
      <c r="M9" s="5">
        <f t="shared" si="1"/>
        <v>680</v>
      </c>
      <c r="N9" s="19">
        <f t="shared" si="2"/>
        <v>8160</v>
      </c>
      <c r="O9" s="10"/>
      <c r="P9" s="10"/>
      <c r="Q9" s="10"/>
      <c r="R9" s="10"/>
      <c r="S9" s="10"/>
      <c r="T9" s="10"/>
    </row>
    <row r="10" spans="2:20" x14ac:dyDescent="0.25">
      <c r="B10" s="3" t="s">
        <v>12</v>
      </c>
      <c r="C10" s="34" t="s">
        <v>22</v>
      </c>
      <c r="D10" s="35"/>
      <c r="E10" s="36"/>
      <c r="F10" s="3">
        <v>80</v>
      </c>
      <c r="G10" s="3">
        <v>790</v>
      </c>
      <c r="H10" s="38">
        <v>9</v>
      </c>
      <c r="I10" s="39"/>
      <c r="J10" s="13">
        <f t="shared" si="0"/>
        <v>7110</v>
      </c>
      <c r="K10" s="30"/>
      <c r="L10" s="4"/>
      <c r="M10" s="5">
        <f t="shared" si="1"/>
        <v>790</v>
      </c>
      <c r="N10" s="19">
        <f t="shared" si="2"/>
        <v>7110</v>
      </c>
      <c r="O10" s="10"/>
      <c r="P10" s="10"/>
      <c r="Q10" s="10"/>
      <c r="R10" s="10"/>
      <c r="S10" s="10"/>
      <c r="T10" s="10"/>
    </row>
    <row r="11" spans="2:20" x14ac:dyDescent="0.25">
      <c r="B11" s="3" t="s">
        <v>13</v>
      </c>
      <c r="C11" s="34" t="s">
        <v>17</v>
      </c>
      <c r="D11" s="35"/>
      <c r="E11" s="36"/>
      <c r="F11" s="3">
        <v>76</v>
      </c>
      <c r="G11" s="3">
        <v>300</v>
      </c>
      <c r="H11" s="38">
        <v>25</v>
      </c>
      <c r="I11" s="39"/>
      <c r="J11" s="13">
        <f t="shared" si="0"/>
        <v>7500</v>
      </c>
      <c r="K11" s="30"/>
      <c r="L11" s="4"/>
      <c r="M11" s="5">
        <f t="shared" si="1"/>
        <v>270</v>
      </c>
      <c r="N11" s="19">
        <f t="shared" si="2"/>
        <v>6750</v>
      </c>
      <c r="O11" s="1"/>
      <c r="P11" s="1"/>
      <c r="Q11" s="1"/>
      <c r="R11" s="1"/>
    </row>
    <row r="12" spans="2:20" x14ac:dyDescent="0.25">
      <c r="B12" s="3" t="s">
        <v>14</v>
      </c>
      <c r="C12" s="34" t="s">
        <v>23</v>
      </c>
      <c r="D12" s="35"/>
      <c r="E12" s="36"/>
      <c r="F12" s="3">
        <v>81</v>
      </c>
      <c r="G12" s="3">
        <v>420</v>
      </c>
      <c r="H12" s="38">
        <v>14</v>
      </c>
      <c r="I12" s="39"/>
      <c r="J12" s="13">
        <f t="shared" si="0"/>
        <v>5880</v>
      </c>
      <c r="K12" s="30"/>
      <c r="L12" s="4"/>
      <c r="M12" s="5">
        <f t="shared" si="1"/>
        <v>487.2</v>
      </c>
      <c r="N12" s="19">
        <f t="shared" si="2"/>
        <v>6820.8</v>
      </c>
      <c r="O12" s="1"/>
      <c r="P12" s="1"/>
      <c r="Q12" s="1"/>
      <c r="R12" s="1"/>
    </row>
    <row r="13" spans="2:20" x14ac:dyDescent="0.25">
      <c r="B13" s="3" t="s">
        <v>15</v>
      </c>
      <c r="C13" s="34" t="s">
        <v>23</v>
      </c>
      <c r="D13" s="35"/>
      <c r="E13" s="36"/>
      <c r="F13" s="3">
        <v>59</v>
      </c>
      <c r="G13" s="3">
        <v>415</v>
      </c>
      <c r="H13" s="38">
        <v>10</v>
      </c>
      <c r="I13" s="39"/>
      <c r="J13" s="13">
        <f t="shared" si="0"/>
        <v>4150</v>
      </c>
      <c r="K13" s="30"/>
      <c r="L13" s="4"/>
      <c r="M13" s="5">
        <f t="shared" si="1"/>
        <v>481.4</v>
      </c>
      <c r="N13" s="19">
        <f t="shared" si="2"/>
        <v>4814</v>
      </c>
      <c r="O13" s="1"/>
      <c r="P13" s="1"/>
      <c r="Q13" s="1"/>
      <c r="R13" s="1"/>
    </row>
    <row r="14" spans="2:20" ht="15.75" thickBot="1" x14ac:dyDescent="0.3">
      <c r="B14" s="14" t="s">
        <v>16</v>
      </c>
      <c r="C14" s="37" t="s">
        <v>24</v>
      </c>
      <c r="D14" s="37"/>
      <c r="E14" s="37"/>
      <c r="F14" s="14">
        <v>60</v>
      </c>
      <c r="G14" s="14">
        <v>395</v>
      </c>
      <c r="H14" s="34">
        <v>15</v>
      </c>
      <c r="I14" s="36"/>
      <c r="J14" s="15">
        <f t="shared" si="0"/>
        <v>5925</v>
      </c>
      <c r="K14" s="31"/>
      <c r="L14" s="4"/>
      <c r="M14" s="18">
        <f t="shared" si="1"/>
        <v>395</v>
      </c>
      <c r="N14" s="19">
        <f t="shared" si="2"/>
        <v>5925</v>
      </c>
      <c r="O14" s="1"/>
      <c r="P14" s="1"/>
      <c r="Q14" s="1"/>
      <c r="R14" s="1"/>
    </row>
    <row r="15" spans="2:20" ht="15" customHeight="1" x14ac:dyDescent="0.25">
      <c r="B15" s="20" t="str">
        <f>IF(K3&gt;10000,"Вам предоставляется скидка 2%", "")</f>
        <v>Вам предоставляется скидка 2%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2"/>
      <c r="O15" s="1"/>
      <c r="P15" s="1"/>
      <c r="Q15" s="1"/>
      <c r="R15" s="1"/>
    </row>
    <row r="16" spans="2:20" ht="15" customHeight="1" x14ac:dyDescent="0.25"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5"/>
      <c r="O16" s="1"/>
      <c r="P16" s="1"/>
      <c r="Q16" s="1"/>
      <c r="R16" s="1"/>
    </row>
    <row r="17" spans="2:18" ht="15.75" customHeight="1" thickBot="1" x14ac:dyDescent="0.3">
      <c r="B17" s="26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8"/>
      <c r="O17" s="1"/>
      <c r="P17" s="1"/>
      <c r="Q17" s="1"/>
      <c r="R17" s="1"/>
    </row>
    <row r="18" spans="2:18" x14ac:dyDescent="0.25">
      <c r="B18" s="6"/>
      <c r="C18" s="6"/>
      <c r="D18" s="6"/>
      <c r="E18" s="6"/>
      <c r="F18" s="6"/>
      <c r="G18" s="6"/>
      <c r="H18" s="6"/>
      <c r="I18" s="6"/>
      <c r="J18" s="6"/>
      <c r="K18" s="1"/>
      <c r="L18" s="1"/>
      <c r="M18" s="1"/>
      <c r="N18" s="1"/>
      <c r="O18" s="1"/>
      <c r="P18" s="1"/>
      <c r="Q18" s="1"/>
      <c r="R18" s="1"/>
    </row>
    <row r="19" spans="2:18" x14ac:dyDescent="0.25">
      <c r="B19" s="6"/>
      <c r="C19" s="6"/>
      <c r="D19" s="6"/>
      <c r="E19" s="6"/>
      <c r="F19" s="6"/>
      <c r="G19" s="6"/>
      <c r="H19" s="6"/>
      <c r="I19" s="6"/>
      <c r="J19" s="6"/>
      <c r="K19" s="1"/>
      <c r="L19" s="1"/>
      <c r="M19" s="1"/>
      <c r="N19" s="1"/>
      <c r="O19" s="1"/>
      <c r="P19" s="1"/>
      <c r="Q19" s="1"/>
      <c r="R19" s="1"/>
    </row>
    <row r="20" spans="2:18" ht="15.75" x14ac:dyDescent="0.25">
      <c r="B20" s="6"/>
      <c r="C20" s="6"/>
      <c r="D20" s="6"/>
      <c r="E20" s="6"/>
      <c r="F20" s="6"/>
      <c r="G20" s="6"/>
      <c r="H20" s="6"/>
      <c r="I20" s="6"/>
      <c r="J20" s="6"/>
      <c r="K20" s="1"/>
      <c r="L20" s="2" t="s">
        <v>28</v>
      </c>
      <c r="M20" s="1"/>
      <c r="N20" s="1"/>
      <c r="O20" s="1"/>
      <c r="P20" s="1"/>
      <c r="Q20" s="1"/>
      <c r="R20" s="1"/>
    </row>
    <row r="21" spans="2:18" ht="15.75" x14ac:dyDescent="0.25">
      <c r="B21" s="11"/>
      <c r="C21" s="11"/>
      <c r="D21" s="11"/>
      <c r="E21" s="11"/>
      <c r="F21" s="33" t="s">
        <v>1</v>
      </c>
      <c r="G21" s="33"/>
      <c r="H21" s="33"/>
      <c r="I21" s="33" t="s">
        <v>4</v>
      </c>
      <c r="J21" s="33"/>
      <c r="L21" s="17">
        <f>AVERAGE(F3:F14)</f>
        <v>68.833333333333329</v>
      </c>
    </row>
    <row r="22" spans="2:18" x14ac:dyDescent="0.25">
      <c r="B22" s="4"/>
      <c r="C22" s="4"/>
      <c r="D22" s="12"/>
      <c r="E22" s="12"/>
      <c r="F22" s="29" t="s">
        <v>17</v>
      </c>
      <c r="G22" s="29"/>
      <c r="H22" s="29"/>
      <c r="I22" s="32">
        <f ca="1">SUMIF($C$3:$E$14,"Россия",$H$3:$I$14)</f>
        <v>43</v>
      </c>
      <c r="J22" s="32"/>
    </row>
    <row r="23" spans="2:18" x14ac:dyDescent="0.25">
      <c r="B23" s="4"/>
      <c r="C23" s="4"/>
      <c r="D23" s="12"/>
      <c r="E23" s="12"/>
      <c r="F23" s="29" t="s">
        <v>18</v>
      </c>
      <c r="G23" s="29"/>
      <c r="H23" s="29"/>
      <c r="I23" s="32">
        <f ca="1">SUMIF($C$3:$E$14,"Таиланд",$H$3:$I$14)</f>
        <v>10</v>
      </c>
      <c r="J23" s="32"/>
    </row>
    <row r="24" spans="2:18" x14ac:dyDescent="0.25">
      <c r="B24" s="4"/>
      <c r="C24" s="4"/>
      <c r="D24" s="12"/>
      <c r="E24" s="12"/>
      <c r="F24" s="29" t="s">
        <v>19</v>
      </c>
      <c r="G24" s="29"/>
      <c r="H24" s="29"/>
      <c r="I24" s="32">
        <f ca="1">SUMIF($C$3:$E$14,"Южная Корея",$H$3:$I$14)</f>
        <v>25</v>
      </c>
      <c r="J24" s="32"/>
    </row>
    <row r="25" spans="2:18" x14ac:dyDescent="0.25">
      <c r="B25" s="4"/>
      <c r="C25" s="4"/>
      <c r="D25" s="12"/>
      <c r="E25" s="12"/>
      <c r="F25" s="29" t="s">
        <v>20</v>
      </c>
      <c r="G25" s="29"/>
      <c r="H25" s="29"/>
      <c r="I25" s="32">
        <f ca="1">SUMIF($C$3:$E$14,"Испания",$H$3:$I$14)</f>
        <v>17</v>
      </c>
      <c r="J25" s="32"/>
    </row>
    <row r="26" spans="2:18" x14ac:dyDescent="0.25">
      <c r="B26" s="4"/>
      <c r="C26" s="4"/>
      <c r="D26" s="12"/>
      <c r="E26" s="12"/>
      <c r="F26" s="29" t="s">
        <v>21</v>
      </c>
      <c r="G26" s="29"/>
      <c r="H26" s="29"/>
      <c r="I26" s="32">
        <f ca="1">SUMIF($C$3:$E$14,"Щвеция",$H$3:$I$14)</f>
        <v>12</v>
      </c>
      <c r="J26" s="32"/>
    </row>
    <row r="27" spans="2:18" x14ac:dyDescent="0.25">
      <c r="B27" s="4"/>
      <c r="C27" s="4"/>
      <c r="D27" s="12"/>
      <c r="E27" s="12"/>
      <c r="F27" s="29" t="s">
        <v>22</v>
      </c>
      <c r="G27" s="29"/>
      <c r="H27" s="29"/>
      <c r="I27" s="32">
        <f ca="1">SUMIF($C$3:$E$14,"США",$H$3:$I$14)</f>
        <v>9</v>
      </c>
      <c r="J27" s="32"/>
    </row>
    <row r="28" spans="2:18" x14ac:dyDescent="0.25">
      <c r="B28" s="4"/>
      <c r="C28" s="4"/>
      <c r="D28" s="12"/>
      <c r="E28" s="12"/>
      <c r="F28" s="29" t="s">
        <v>23</v>
      </c>
      <c r="G28" s="29"/>
      <c r="H28" s="29"/>
      <c r="I28" s="32">
        <f ca="1">SUMIF($C$3:$E$14,"Франция",$H$3:$I$14)</f>
        <v>24</v>
      </c>
      <c r="J28" s="32"/>
    </row>
    <row r="29" spans="2:18" x14ac:dyDescent="0.25">
      <c r="B29" s="4"/>
      <c r="C29" s="4"/>
      <c r="D29" s="12"/>
      <c r="E29" s="12"/>
      <c r="F29" s="29" t="s">
        <v>24</v>
      </c>
      <c r="G29" s="29"/>
      <c r="H29" s="29"/>
      <c r="I29" s="32">
        <f ca="1">SUMIF($C$3:$E$14,"Италия",$H$3:$I$14)</f>
        <v>15</v>
      </c>
      <c r="J29" s="32"/>
    </row>
  </sheetData>
  <mergeCells count="47">
    <mergeCell ref="H14:I14"/>
    <mergeCell ref="C2:E2"/>
    <mergeCell ref="H2:I2"/>
    <mergeCell ref="H3:I3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C14:E14"/>
    <mergeCell ref="C3:E3"/>
    <mergeCell ref="C4:E4"/>
    <mergeCell ref="C5:E5"/>
    <mergeCell ref="C6:E6"/>
    <mergeCell ref="C7:E7"/>
    <mergeCell ref="C8:E8"/>
    <mergeCell ref="C9:E9"/>
    <mergeCell ref="C10:E10"/>
    <mergeCell ref="C11:E11"/>
    <mergeCell ref="C12:E12"/>
    <mergeCell ref="C13:E13"/>
    <mergeCell ref="I26:J26"/>
    <mergeCell ref="I27:J27"/>
    <mergeCell ref="I21:J21"/>
    <mergeCell ref="I22:J22"/>
    <mergeCell ref="I23:J23"/>
    <mergeCell ref="B15:N17"/>
    <mergeCell ref="F27:H27"/>
    <mergeCell ref="F28:H28"/>
    <mergeCell ref="F29:H29"/>
    <mergeCell ref="K3:K14"/>
    <mergeCell ref="L3:L6"/>
    <mergeCell ref="I28:J28"/>
    <mergeCell ref="I29:J29"/>
    <mergeCell ref="F21:H21"/>
    <mergeCell ref="F22:H22"/>
    <mergeCell ref="F23:H23"/>
    <mergeCell ref="F24:H24"/>
    <mergeCell ref="F25:H25"/>
    <mergeCell ref="F26:H26"/>
    <mergeCell ref="I24:J24"/>
    <mergeCell ref="I25:J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2021-06-04T05:10:06Z</dcterms:created>
  <dcterms:modified xsi:type="dcterms:W3CDTF">2021-06-04T06:02:29Z</dcterms:modified>
</cp:coreProperties>
</file>