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15330" windowHeight="5475" activeTab="4"/>
  </bookViews>
  <sheets>
    <sheet name="Циклоида" sheetId="1" r:id="rId1"/>
    <sheet name="Болт" sheetId="4" r:id="rId2"/>
    <sheet name="Эллипсоид" sheetId="2" r:id="rId3"/>
    <sheet name="Аппроксимация" sheetId="5" r:id="rId4"/>
    <sheet name="Крутящийся_вал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7" l="1"/>
  <c r="B3" i="5" l="1"/>
  <c r="C3" i="5"/>
  <c r="D3" i="5"/>
  <c r="E3" i="5"/>
  <c r="F3" i="5"/>
  <c r="G3" i="5"/>
  <c r="H3" i="5"/>
  <c r="I3" i="5"/>
  <c r="J3" i="5"/>
  <c r="K3" i="5"/>
  <c r="M3" i="4"/>
  <c r="M4" i="4"/>
  <c r="M5" i="4"/>
  <c r="M6" i="4"/>
  <c r="M7" i="4"/>
  <c r="M8" i="4"/>
  <c r="M9" i="4"/>
  <c r="M10" i="4"/>
  <c r="M11" i="4"/>
  <c r="M2" i="4"/>
  <c r="L2" i="4" a="1"/>
  <c r="L2" i="4" s="1"/>
  <c r="F16" i="4"/>
  <c r="F15" i="4"/>
  <c r="F14" i="4"/>
  <c r="F13" i="4"/>
  <c r="L4" i="4" l="1"/>
  <c r="L3" i="4"/>
  <c r="L9" i="4"/>
  <c r="L5" i="4"/>
  <c r="L8" i="4"/>
  <c r="L11" i="4"/>
  <c r="L7" i="4"/>
  <c r="L10" i="4"/>
  <c r="L6" i="4"/>
  <c r="A2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" i="1"/>
</calcChain>
</file>

<file path=xl/sharedStrings.xml><?xml version="1.0" encoding="utf-8"?>
<sst xmlns="http://schemas.openxmlformats.org/spreadsheetml/2006/main" count="26" uniqueCount="23">
  <si>
    <t>Угол</t>
  </si>
  <si>
    <t>Абсцисса</t>
  </si>
  <si>
    <t>Ордината</t>
  </si>
  <si>
    <t>a=</t>
  </si>
  <si>
    <t>a1=</t>
  </si>
  <si>
    <t>b=</t>
  </si>
  <si>
    <t>c=</t>
  </si>
  <si>
    <t>x</t>
  </si>
  <si>
    <t>y</t>
  </si>
  <si>
    <t>Отклонение от стандартного диаметра болта, мкм</t>
  </si>
  <si>
    <t>Минимальное значение</t>
  </si>
  <si>
    <t>Максимальное значение</t>
  </si>
  <si>
    <t>Среднее значение (математическое ожидание)</t>
  </si>
  <si>
    <t>Среднеквадратичное отклонение</t>
  </si>
  <si>
    <t>Границы диапазона</t>
  </si>
  <si>
    <t>Частота попадания в интервал</t>
  </si>
  <si>
    <t>Вероятность попадания в интервал</t>
  </si>
  <si>
    <t>Абсцисса, х</t>
  </si>
  <si>
    <t>Ордината опытная, у</t>
  </si>
  <si>
    <t>Ордината теоретическая, у</t>
  </si>
  <si>
    <t>Расчетный диаметр вала (мм), при допускаемом напряжении, Mпа</t>
  </si>
  <si>
    <t>Крутящий момент, кНм</t>
  </si>
  <si>
    <t>Ячейки, выделенные желтым не удалять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</si>
</sst>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164" fontId="1" fillId="2" borderId="0" xfId="0" applyNumberFormat="1" applyFont="1" applyFill="1"/>
    <xf numFmtId="0" fontId="0" fillId="0" borderId="1" xfId="0" applyFill="1" applyBorder="1"/>
    <xf numFmtId="0" fontId="0" fillId="3" borderId="1" xfId="0" applyFill="1" applyBorder="1"/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4" borderId="0" xfId="0" applyFill="1"/>
    <xf numFmtId="0" fontId="3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/>
              <a:t>Циклоида</a:t>
            </a:r>
          </a:p>
          <a:p>
            <a:pPr>
              <a:defRPr/>
            </a:pPr>
            <a:endParaRPr lang="uk-U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Циклоида!$C$1</c:f>
              <c:strCache>
                <c:ptCount val="1"/>
                <c:pt idx="0">
                  <c:v>Ордината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Циклоида!$B$2:$B$26</c:f>
              <c:numCache>
                <c:formatCode>General</c:formatCode>
                <c:ptCount val="25"/>
                <c:pt idx="0">
                  <c:v>0</c:v>
                </c:pt>
                <c:pt idx="1">
                  <c:v>-0.929203673205103</c:v>
                </c:pt>
                <c:pt idx="2">
                  <c:v>-1.1885343653323996</c:v>
                </c:pt>
                <c:pt idx="3">
                  <c:v>-0.28761101961531033</c:v>
                </c:pt>
                <c:pt idx="4">
                  <c:v>1.9530582882573926</c:v>
                </c:pt>
                <c:pt idx="5">
                  <c:v>5.3539816339744828</c:v>
                </c:pt>
                <c:pt idx="6">
                  <c:v>9.4247779607693793</c:v>
                </c:pt>
                <c:pt idx="7">
                  <c:v>13.495574287564278</c:v>
                </c:pt>
                <c:pt idx="8">
                  <c:v>16.896497633281363</c:v>
                </c:pt>
                <c:pt idx="9">
                  <c:v>19.137166941154071</c:v>
                </c:pt>
                <c:pt idx="10">
                  <c:v>20.03809028687116</c:v>
                </c:pt>
                <c:pt idx="11">
                  <c:v>19.778759594743864</c:v>
                </c:pt>
                <c:pt idx="12">
                  <c:v>18.849555921538759</c:v>
                </c:pt>
                <c:pt idx="13">
                  <c:v>17.920352248333657</c:v>
                </c:pt>
                <c:pt idx="14">
                  <c:v>17.661021556206361</c:v>
                </c:pt>
                <c:pt idx="15">
                  <c:v>18.561944901923447</c:v>
                </c:pt>
                <c:pt idx="16">
                  <c:v>20.80261420979615</c:v>
                </c:pt>
                <c:pt idx="17">
                  <c:v>24.203537555513243</c:v>
                </c:pt>
                <c:pt idx="18">
                  <c:v>28.274333882308134</c:v>
                </c:pt>
                <c:pt idx="19">
                  <c:v>32.345130209103026</c:v>
                </c:pt>
                <c:pt idx="20">
                  <c:v>35.746053554820122</c:v>
                </c:pt>
                <c:pt idx="21">
                  <c:v>37.986722862692829</c:v>
                </c:pt>
                <c:pt idx="22">
                  <c:v>38.887646208409919</c:v>
                </c:pt>
                <c:pt idx="23">
                  <c:v>38.628315516282626</c:v>
                </c:pt>
                <c:pt idx="24">
                  <c:v>37.699111843077517</c:v>
                </c:pt>
              </c:numCache>
            </c:numRef>
          </c:xVal>
          <c:yVal>
            <c:numRef>
              <c:f>Циклоида!$C$2:$C$26</c:f>
              <c:numCache>
                <c:formatCode>General</c:formatCode>
                <c:ptCount val="25"/>
                <c:pt idx="0">
                  <c:v>-2</c:v>
                </c:pt>
                <c:pt idx="1">
                  <c:v>-1.3301270189221936</c:v>
                </c:pt>
                <c:pt idx="2">
                  <c:v>0.49999999999999956</c:v>
                </c:pt>
                <c:pt idx="3">
                  <c:v>2.9999999999999996</c:v>
                </c:pt>
                <c:pt idx="4">
                  <c:v>5.4999999999999991</c:v>
                </c:pt>
                <c:pt idx="5">
                  <c:v>7.3301270189221936</c:v>
                </c:pt>
                <c:pt idx="6">
                  <c:v>8</c:v>
                </c:pt>
                <c:pt idx="7">
                  <c:v>7.3301270189221928</c:v>
                </c:pt>
                <c:pt idx="8">
                  <c:v>5.5000000000000018</c:v>
                </c:pt>
                <c:pt idx="9">
                  <c:v>3.0000000000000009</c:v>
                </c:pt>
                <c:pt idx="10">
                  <c:v>0.49999999999999956</c:v>
                </c:pt>
                <c:pt idx="11">
                  <c:v>-1.3301270189221919</c:v>
                </c:pt>
                <c:pt idx="12">
                  <c:v>-2</c:v>
                </c:pt>
                <c:pt idx="13">
                  <c:v>-1.3301270189221928</c:v>
                </c:pt>
                <c:pt idx="14">
                  <c:v>0.50000000000000133</c:v>
                </c:pt>
                <c:pt idx="15">
                  <c:v>2.9999999999999987</c:v>
                </c:pt>
                <c:pt idx="16">
                  <c:v>5.4999999999999964</c:v>
                </c:pt>
                <c:pt idx="17">
                  <c:v>7.3301270189221945</c:v>
                </c:pt>
                <c:pt idx="18">
                  <c:v>8</c:v>
                </c:pt>
                <c:pt idx="19">
                  <c:v>7.3301270189221954</c:v>
                </c:pt>
                <c:pt idx="20">
                  <c:v>5.4999999999999991</c:v>
                </c:pt>
                <c:pt idx="21">
                  <c:v>3.0000000000000022</c:v>
                </c:pt>
                <c:pt idx="22">
                  <c:v>0.50000000000000444</c:v>
                </c:pt>
                <c:pt idx="23">
                  <c:v>-1.3301270189221936</c:v>
                </c:pt>
                <c:pt idx="24">
                  <c:v>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213E-4E67-9BF5-F61BF07C8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823568"/>
        <c:axId val="224823960"/>
      </c:scatterChart>
      <c:valAx>
        <c:axId val="224823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24823960"/>
        <c:crosses val="autoZero"/>
        <c:crossBetween val="midCat"/>
      </c:valAx>
      <c:valAx>
        <c:axId val="224823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24823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>
                <a:solidFill>
                  <a:srgbClr val="FF0000"/>
                </a:solidFill>
              </a:rPr>
              <a:t>Вероятность попадания в интервал</a:t>
            </a:r>
            <a:endParaRPr lang="uk-UA" sz="1400" b="0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13709008596147704"/>
          <c:y val="4.6296455067727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7.2367250389997542E-2"/>
          <c:y val="0.18296864015001635"/>
          <c:w val="0.90176561263175437"/>
          <c:h val="0.648265549136276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Болт!$M$1</c:f>
              <c:strCache>
                <c:ptCount val="1"/>
                <c:pt idx="0">
                  <c:v>Вероятность попадания в интервал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Болт!$K$2:$K$10</c:f>
              <c:numCache>
                <c:formatCode>General</c:formatCode>
                <c:ptCount val="9"/>
                <c:pt idx="0">
                  <c:v>-1.8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1.7</c:v>
                </c:pt>
              </c:numCache>
            </c:numRef>
          </c:cat>
          <c:val>
            <c:numRef>
              <c:f>Болт!$M$2:$M$11</c:f>
              <c:numCache>
                <c:formatCode>General</c:formatCode>
                <c:ptCount val="10"/>
                <c:pt idx="0">
                  <c:v>0.01</c:v>
                </c:pt>
                <c:pt idx="1">
                  <c:v>0.02</c:v>
                </c:pt>
                <c:pt idx="2">
                  <c:v>0.1</c:v>
                </c:pt>
                <c:pt idx="3">
                  <c:v>0.26</c:v>
                </c:pt>
                <c:pt idx="4">
                  <c:v>0.24</c:v>
                </c:pt>
                <c:pt idx="5">
                  <c:v>0.17</c:v>
                </c:pt>
                <c:pt idx="6">
                  <c:v>0.11</c:v>
                </c:pt>
                <c:pt idx="7">
                  <c:v>0.08</c:v>
                </c:pt>
                <c:pt idx="8">
                  <c:v>0.01</c:v>
                </c:pt>
                <c:pt idx="9">
                  <c:v>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26647000"/>
        <c:axId val="226647392"/>
      </c:barChart>
      <c:catAx>
        <c:axId val="226647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26647392"/>
        <c:crosses val="autoZero"/>
        <c:auto val="1"/>
        <c:lblAlgn val="ctr"/>
        <c:lblOffset val="100"/>
        <c:noMultiLvlLbl val="0"/>
      </c:catAx>
      <c:valAx>
        <c:axId val="22664739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647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>
                <a:solidFill>
                  <a:schemeClr val="accent5">
                    <a:lumMod val="75000"/>
                  </a:schemeClr>
                </a:solidFill>
              </a:rPr>
              <a:t>Часть поверхности эллипсоида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rAngAx val="0"/>
      <c:perspective val="4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solidFill>
            <a:schemeClr val="accent1">
              <a:lumMod val="60000"/>
              <a:lumOff val="40000"/>
            </a:schemeClr>
          </a:solidFill>
        </a:ln>
        <a:effectLst/>
        <a:sp3d>
          <a:contourClr>
            <a:schemeClr val="accent1">
              <a:lumMod val="60000"/>
              <a:lumOff val="40000"/>
            </a:schemeClr>
          </a:contourClr>
        </a:sp3d>
      </c:spPr>
    </c:sideWall>
    <c:backWall>
      <c:thickness val="0"/>
      <c:spPr>
        <a:noFill/>
        <a:ln>
          <a:solidFill>
            <a:schemeClr val="accent1">
              <a:lumMod val="60000"/>
              <a:lumOff val="40000"/>
            </a:schemeClr>
          </a:solidFill>
        </a:ln>
        <a:effectLst/>
        <a:sp3d>
          <a:contourClr>
            <a:schemeClr val="accent1">
              <a:lumMod val="60000"/>
              <a:lumOff val="40000"/>
            </a:schemeClr>
          </a:contourClr>
        </a:sp3d>
      </c:spPr>
    </c:backWall>
    <c:plotArea>
      <c:layout/>
      <c:surface3DChart>
        <c:wireframe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cat>
            <c:numRef>
              <c:f>Эллипсоид!$A$3:$A$21</c:f>
              <c:numCache>
                <c:formatCode>General</c:formatCode>
                <c:ptCount val="19"/>
                <c:pt idx="0">
                  <c:v>-4.5</c:v>
                </c:pt>
                <c:pt idx="1">
                  <c:v>-4</c:v>
                </c:pt>
                <c:pt idx="2">
                  <c:v>-3.5</c:v>
                </c:pt>
                <c:pt idx="3">
                  <c:v>-3</c:v>
                </c:pt>
                <c:pt idx="4">
                  <c:v>-2.5</c:v>
                </c:pt>
                <c:pt idx="5">
                  <c:v>-2</c:v>
                </c:pt>
                <c:pt idx="6">
                  <c:v>-1.5</c:v>
                </c:pt>
                <c:pt idx="7">
                  <c:v>-1</c:v>
                </c:pt>
                <c:pt idx="8">
                  <c:v>-0.5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1.5</c:v>
                </c:pt>
                <c:pt idx="13">
                  <c:v>2</c:v>
                </c:pt>
                <c:pt idx="14">
                  <c:v>2.5</c:v>
                </c:pt>
                <c:pt idx="15">
                  <c:v>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</c:numCache>
            </c:numRef>
          </c:cat>
          <c:val>
            <c:numRef>
              <c:f>Эллипсоид!$B$3:$B$21</c:f>
              <c:numCache>
                <c:formatCode>General</c:formatCode>
                <c:ptCount val="19"/>
                <c:pt idx="0">
                  <c:v>1.9485571585149868</c:v>
                </c:pt>
                <c:pt idx="1">
                  <c:v>3.6550478793033618</c:v>
                </c:pt>
                <c:pt idx="2">
                  <c:v>4.6687123492457738</c:v>
                </c:pt>
                <c:pt idx="3">
                  <c:v>5.3953104637268092</c:v>
                </c:pt>
                <c:pt idx="4">
                  <c:v>5.9411173191580726</c:v>
                </c:pt>
                <c:pt idx="5">
                  <c:v>6.352902879786531</c:v>
                </c:pt>
                <c:pt idx="6">
                  <c:v>6.6555897559870685</c:v>
                </c:pt>
                <c:pt idx="7">
                  <c:v>6.8636269566461721</c:v>
                </c:pt>
                <c:pt idx="8">
                  <c:v>6.9854760038239334</c:v>
                </c:pt>
                <c:pt idx="9">
                  <c:v>7.0256227481981979</c:v>
                </c:pt>
                <c:pt idx="10">
                  <c:v>6.9854760038239334</c:v>
                </c:pt>
                <c:pt idx="11">
                  <c:v>6.8636269566461721</c:v>
                </c:pt>
                <c:pt idx="12">
                  <c:v>6.6555897559870685</c:v>
                </c:pt>
                <c:pt idx="13">
                  <c:v>6.352902879786531</c:v>
                </c:pt>
                <c:pt idx="14">
                  <c:v>5.9411173191580726</c:v>
                </c:pt>
                <c:pt idx="15">
                  <c:v>5.3953104637268092</c:v>
                </c:pt>
                <c:pt idx="16">
                  <c:v>4.6687123492457738</c:v>
                </c:pt>
                <c:pt idx="17">
                  <c:v>3.6550478793033618</c:v>
                </c:pt>
                <c:pt idx="18">
                  <c:v>1.9485571585149868</c:v>
                </c:pt>
              </c:numCache>
            </c:numRef>
          </c:val>
        </c:ser>
        <c:ser>
          <c:idx val="1"/>
          <c:order val="1"/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2">
                  <a:shade val="95000"/>
                </a:schemeClr>
              </a:contourClr>
            </a:sp3d>
          </c:spPr>
          <c:cat>
            <c:numRef>
              <c:f>Эллипсоид!$A$3:$A$21</c:f>
              <c:numCache>
                <c:formatCode>General</c:formatCode>
                <c:ptCount val="19"/>
                <c:pt idx="0">
                  <c:v>-4.5</c:v>
                </c:pt>
                <c:pt idx="1">
                  <c:v>-4</c:v>
                </c:pt>
                <c:pt idx="2">
                  <c:v>-3.5</c:v>
                </c:pt>
                <c:pt idx="3">
                  <c:v>-3</c:v>
                </c:pt>
                <c:pt idx="4">
                  <c:v>-2.5</c:v>
                </c:pt>
                <c:pt idx="5">
                  <c:v>-2</c:v>
                </c:pt>
                <c:pt idx="6">
                  <c:v>-1.5</c:v>
                </c:pt>
                <c:pt idx="7">
                  <c:v>-1</c:v>
                </c:pt>
                <c:pt idx="8">
                  <c:v>-0.5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1.5</c:v>
                </c:pt>
                <c:pt idx="13">
                  <c:v>2</c:v>
                </c:pt>
                <c:pt idx="14">
                  <c:v>2.5</c:v>
                </c:pt>
                <c:pt idx="15">
                  <c:v>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</c:numCache>
            </c:numRef>
          </c:cat>
          <c:val>
            <c:numRef>
              <c:f>Эллипсоид!$C$3:$C$21</c:f>
              <c:numCache>
                <c:formatCode>General</c:formatCode>
                <c:ptCount val="19"/>
                <c:pt idx="0">
                  <c:v>3.8971143170299736</c:v>
                </c:pt>
                <c:pt idx="1">
                  <c:v>4.9749371855331006</c:v>
                </c:pt>
                <c:pt idx="2">
                  <c:v>5.7608593109014565</c:v>
                </c:pt>
                <c:pt idx="3">
                  <c:v>6.3639610306789285</c:v>
                </c:pt>
                <c:pt idx="4">
                  <c:v>6.8328251843582235</c:v>
                </c:pt>
                <c:pt idx="5">
                  <c:v>7.1937472849690796</c:v>
                </c:pt>
                <c:pt idx="6">
                  <c:v>7.4624057782996491</c:v>
                </c:pt>
                <c:pt idx="7">
                  <c:v>7.6485292703891776</c:v>
                </c:pt>
                <c:pt idx="8">
                  <c:v>7.7580603245914501</c:v>
                </c:pt>
                <c:pt idx="9">
                  <c:v>7.7942286340599471</c:v>
                </c:pt>
                <c:pt idx="10">
                  <c:v>7.7580603245914501</c:v>
                </c:pt>
                <c:pt idx="11">
                  <c:v>7.6485292703891776</c:v>
                </c:pt>
                <c:pt idx="12">
                  <c:v>7.4624057782996491</c:v>
                </c:pt>
                <c:pt idx="13">
                  <c:v>7.1937472849690796</c:v>
                </c:pt>
                <c:pt idx="14">
                  <c:v>6.8328251843582235</c:v>
                </c:pt>
                <c:pt idx="15">
                  <c:v>6.3639610306789285</c:v>
                </c:pt>
                <c:pt idx="16">
                  <c:v>5.7608593109014565</c:v>
                </c:pt>
                <c:pt idx="17">
                  <c:v>4.9749371855331006</c:v>
                </c:pt>
                <c:pt idx="18">
                  <c:v>3.8971143170299736</c:v>
                </c:pt>
              </c:numCache>
            </c:numRef>
          </c:val>
        </c:ser>
        <c:ser>
          <c:idx val="2"/>
          <c:order val="2"/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cat>
            <c:numRef>
              <c:f>Эллипсоид!$A$3:$A$21</c:f>
              <c:numCache>
                <c:formatCode>General</c:formatCode>
                <c:ptCount val="19"/>
                <c:pt idx="0">
                  <c:v>-4.5</c:v>
                </c:pt>
                <c:pt idx="1">
                  <c:v>-4</c:v>
                </c:pt>
                <c:pt idx="2">
                  <c:v>-3.5</c:v>
                </c:pt>
                <c:pt idx="3">
                  <c:v>-3</c:v>
                </c:pt>
                <c:pt idx="4">
                  <c:v>-2.5</c:v>
                </c:pt>
                <c:pt idx="5">
                  <c:v>-2</c:v>
                </c:pt>
                <c:pt idx="6">
                  <c:v>-1.5</c:v>
                </c:pt>
                <c:pt idx="7">
                  <c:v>-1</c:v>
                </c:pt>
                <c:pt idx="8">
                  <c:v>-0.5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1.5</c:v>
                </c:pt>
                <c:pt idx="13">
                  <c:v>2</c:v>
                </c:pt>
                <c:pt idx="14">
                  <c:v>2.5</c:v>
                </c:pt>
                <c:pt idx="15">
                  <c:v>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</c:numCache>
            </c:numRef>
          </c:cat>
          <c:val>
            <c:numRef>
              <c:f>Эллипсоид!$D$3:$D$21</c:f>
              <c:numCache>
                <c:formatCode>General</c:formatCode>
                <c:ptCount val="19"/>
                <c:pt idx="0">
                  <c:v>4.9037613114832581</c:v>
                </c:pt>
                <c:pt idx="1">
                  <c:v>5.7973593126526151</c:v>
                </c:pt>
                <c:pt idx="2">
                  <c:v>6.4843561746714684</c:v>
                </c:pt>
                <c:pt idx="3">
                  <c:v>7.0256227481981979</c:v>
                </c:pt>
                <c:pt idx="4">
                  <c:v>7.4529775928819211</c:v>
                </c:pt>
                <c:pt idx="5">
                  <c:v>7.7852023095100105</c:v>
                </c:pt>
                <c:pt idx="6">
                  <c:v>8.034106982110707</c:v>
                </c:pt>
                <c:pt idx="7">
                  <c:v>8.2072757355897341</c:v>
                </c:pt>
                <c:pt idx="8">
                  <c:v>8.3094449273101265</c:v>
                </c:pt>
                <c:pt idx="9">
                  <c:v>8.3432232979826217</c:v>
                </c:pt>
                <c:pt idx="10">
                  <c:v>8.3094449273101265</c:v>
                </c:pt>
                <c:pt idx="11">
                  <c:v>8.2072757355897341</c:v>
                </c:pt>
                <c:pt idx="12">
                  <c:v>8.034106982110707</c:v>
                </c:pt>
                <c:pt idx="13">
                  <c:v>7.7852023095100105</c:v>
                </c:pt>
                <c:pt idx="14">
                  <c:v>7.4529775928819211</c:v>
                </c:pt>
                <c:pt idx="15">
                  <c:v>7.0256227481981979</c:v>
                </c:pt>
                <c:pt idx="16">
                  <c:v>6.4843561746714684</c:v>
                </c:pt>
                <c:pt idx="17">
                  <c:v>5.7973593126526151</c:v>
                </c:pt>
                <c:pt idx="18">
                  <c:v>4.9037613114832581</c:v>
                </c:pt>
              </c:numCache>
            </c:numRef>
          </c:val>
        </c:ser>
        <c:ser>
          <c:idx val="3"/>
          <c:order val="3"/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4">
                  <a:shade val="95000"/>
                </a:schemeClr>
              </a:contourClr>
            </a:sp3d>
          </c:spPr>
          <c:cat>
            <c:numRef>
              <c:f>Эллипсоид!$A$3:$A$21</c:f>
              <c:numCache>
                <c:formatCode>General</c:formatCode>
                <c:ptCount val="19"/>
                <c:pt idx="0">
                  <c:v>-4.5</c:v>
                </c:pt>
                <c:pt idx="1">
                  <c:v>-4</c:v>
                </c:pt>
                <c:pt idx="2">
                  <c:v>-3.5</c:v>
                </c:pt>
                <c:pt idx="3">
                  <c:v>-3</c:v>
                </c:pt>
                <c:pt idx="4">
                  <c:v>-2.5</c:v>
                </c:pt>
                <c:pt idx="5">
                  <c:v>-2</c:v>
                </c:pt>
                <c:pt idx="6">
                  <c:v>-1.5</c:v>
                </c:pt>
                <c:pt idx="7">
                  <c:v>-1</c:v>
                </c:pt>
                <c:pt idx="8">
                  <c:v>-0.5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1.5</c:v>
                </c:pt>
                <c:pt idx="13">
                  <c:v>2</c:v>
                </c:pt>
                <c:pt idx="14">
                  <c:v>2.5</c:v>
                </c:pt>
                <c:pt idx="15">
                  <c:v>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</c:numCache>
            </c:numRef>
          </c:cat>
          <c:val>
            <c:numRef>
              <c:f>Эллипсоид!$E$3:$E$21</c:f>
              <c:numCache>
                <c:formatCode>General</c:formatCode>
                <c:ptCount val="19"/>
                <c:pt idx="0">
                  <c:v>5.5113519212621505</c:v>
                </c:pt>
                <c:pt idx="1">
                  <c:v>6.3196123298822693</c:v>
                </c:pt>
                <c:pt idx="2">
                  <c:v>6.955213871621778</c:v>
                </c:pt>
                <c:pt idx="3">
                  <c:v>7.4624057782996491</c:v>
                </c:pt>
                <c:pt idx="4">
                  <c:v>7.8660663612761361</c:v>
                </c:pt>
                <c:pt idx="5">
                  <c:v>8.1815340859767858</c:v>
                </c:pt>
                <c:pt idx="6">
                  <c:v>8.4187291202413679</c:v>
                </c:pt>
                <c:pt idx="7">
                  <c:v>8.5841423566946986</c:v>
                </c:pt>
                <c:pt idx="8">
                  <c:v>8.6818776770926682</c:v>
                </c:pt>
                <c:pt idx="9">
                  <c:v>8.714212528966689</c:v>
                </c:pt>
                <c:pt idx="10">
                  <c:v>8.6818776770926682</c:v>
                </c:pt>
                <c:pt idx="11">
                  <c:v>8.5841423566946986</c:v>
                </c:pt>
                <c:pt idx="12">
                  <c:v>8.4187291202413679</c:v>
                </c:pt>
                <c:pt idx="13">
                  <c:v>8.1815340859767858</c:v>
                </c:pt>
                <c:pt idx="14">
                  <c:v>7.8660663612761361</c:v>
                </c:pt>
                <c:pt idx="15">
                  <c:v>7.4624057782996491</c:v>
                </c:pt>
                <c:pt idx="16">
                  <c:v>6.955213871621778</c:v>
                </c:pt>
                <c:pt idx="17">
                  <c:v>6.3196123298822693</c:v>
                </c:pt>
                <c:pt idx="18">
                  <c:v>5.5113519212621505</c:v>
                </c:pt>
              </c:numCache>
            </c:numRef>
          </c:val>
        </c:ser>
        <c:ser>
          <c:idx val="4"/>
          <c:order val="4"/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5">
                  <a:shade val="95000"/>
                </a:schemeClr>
              </a:contourClr>
            </a:sp3d>
          </c:spPr>
          <c:cat>
            <c:numRef>
              <c:f>Эллипсоид!$A$3:$A$21</c:f>
              <c:numCache>
                <c:formatCode>General</c:formatCode>
                <c:ptCount val="19"/>
                <c:pt idx="0">
                  <c:v>-4.5</c:v>
                </c:pt>
                <c:pt idx="1">
                  <c:v>-4</c:v>
                </c:pt>
                <c:pt idx="2">
                  <c:v>-3.5</c:v>
                </c:pt>
                <c:pt idx="3">
                  <c:v>-3</c:v>
                </c:pt>
                <c:pt idx="4">
                  <c:v>-2.5</c:v>
                </c:pt>
                <c:pt idx="5">
                  <c:v>-2</c:v>
                </c:pt>
                <c:pt idx="6">
                  <c:v>-1.5</c:v>
                </c:pt>
                <c:pt idx="7">
                  <c:v>-1</c:v>
                </c:pt>
                <c:pt idx="8">
                  <c:v>-0.5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1.5</c:v>
                </c:pt>
                <c:pt idx="13">
                  <c:v>2</c:v>
                </c:pt>
                <c:pt idx="14">
                  <c:v>2.5</c:v>
                </c:pt>
                <c:pt idx="15">
                  <c:v>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</c:numCache>
            </c:numRef>
          </c:cat>
          <c:val>
            <c:numRef>
              <c:f>Эллипсоид!$F$3:$F$21</c:f>
              <c:numCache>
                <c:formatCode>General</c:formatCode>
                <c:ptCount val="19"/>
                <c:pt idx="0">
                  <c:v>5.845671475544961</c:v>
                </c:pt>
                <c:pt idx="1">
                  <c:v>6.6131970332056493</c:v>
                </c:pt>
                <c:pt idx="2">
                  <c:v>7.223010106596834</c:v>
                </c:pt>
                <c:pt idx="3">
                  <c:v>7.7126114254511746</c:v>
                </c:pt>
                <c:pt idx="4">
                  <c:v>8.1038185443653656</c:v>
                </c:pt>
                <c:pt idx="5">
                  <c:v>8.4103730595021755</c:v>
                </c:pt>
                <c:pt idx="6">
                  <c:v>8.6412889663521835</c:v>
                </c:pt>
                <c:pt idx="7">
                  <c:v>8.8025209457291265</c:v>
                </c:pt>
                <c:pt idx="8">
                  <c:v>8.8978578882785051</c:v>
                </c:pt>
                <c:pt idx="9">
                  <c:v>8.9294106748429929</c:v>
                </c:pt>
                <c:pt idx="10">
                  <c:v>8.8978578882785051</c:v>
                </c:pt>
                <c:pt idx="11">
                  <c:v>8.8025209457291265</c:v>
                </c:pt>
                <c:pt idx="12">
                  <c:v>8.6412889663521835</c:v>
                </c:pt>
                <c:pt idx="13">
                  <c:v>8.4103730595021755</c:v>
                </c:pt>
                <c:pt idx="14">
                  <c:v>8.1038185443653656</c:v>
                </c:pt>
                <c:pt idx="15">
                  <c:v>7.7126114254511746</c:v>
                </c:pt>
                <c:pt idx="16">
                  <c:v>7.223010106596834</c:v>
                </c:pt>
                <c:pt idx="17">
                  <c:v>6.6131970332056493</c:v>
                </c:pt>
                <c:pt idx="18">
                  <c:v>5.845671475544961</c:v>
                </c:pt>
              </c:numCache>
            </c:numRef>
          </c:val>
        </c:ser>
        <c:ser>
          <c:idx val="5"/>
          <c:order val="5"/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6">
                  <a:shade val="95000"/>
                </a:schemeClr>
              </a:contourClr>
            </a:sp3d>
          </c:spPr>
          <c:cat>
            <c:numRef>
              <c:f>Эллипсоид!$A$3:$A$21</c:f>
              <c:numCache>
                <c:formatCode>General</c:formatCode>
                <c:ptCount val="19"/>
                <c:pt idx="0">
                  <c:v>-4.5</c:v>
                </c:pt>
                <c:pt idx="1">
                  <c:v>-4</c:v>
                </c:pt>
                <c:pt idx="2">
                  <c:v>-3.5</c:v>
                </c:pt>
                <c:pt idx="3">
                  <c:v>-3</c:v>
                </c:pt>
                <c:pt idx="4">
                  <c:v>-2.5</c:v>
                </c:pt>
                <c:pt idx="5">
                  <c:v>-2</c:v>
                </c:pt>
                <c:pt idx="6">
                  <c:v>-1.5</c:v>
                </c:pt>
                <c:pt idx="7">
                  <c:v>-1</c:v>
                </c:pt>
                <c:pt idx="8">
                  <c:v>-0.5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1.5</c:v>
                </c:pt>
                <c:pt idx="13">
                  <c:v>2</c:v>
                </c:pt>
                <c:pt idx="14">
                  <c:v>2.5</c:v>
                </c:pt>
                <c:pt idx="15">
                  <c:v>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</c:numCache>
            </c:numRef>
          </c:cat>
          <c:val>
            <c:numRef>
              <c:f>Эллипсоид!$G$3:$G$21</c:f>
              <c:numCache>
                <c:formatCode>General</c:formatCode>
                <c:ptCount val="19"/>
                <c:pt idx="0">
                  <c:v>5.9529404498953289</c:v>
                </c:pt>
                <c:pt idx="1">
                  <c:v>6.7082039324993694</c:v>
                </c:pt>
                <c:pt idx="2">
                  <c:v>7.3100957586067228</c:v>
                </c:pt>
                <c:pt idx="3">
                  <c:v>7.7942286340599471</c:v>
                </c:pt>
                <c:pt idx="4">
                  <c:v>8.1815340859767858</c:v>
                </c:pt>
                <c:pt idx="5">
                  <c:v>8.4852813742385695</c:v>
                </c:pt>
                <c:pt idx="6">
                  <c:v>8.714212528966689</c:v>
                </c:pt>
                <c:pt idx="7">
                  <c:v>8.8741196746494246</c:v>
                </c:pt>
                <c:pt idx="8">
                  <c:v>8.9686955573260487</c:v>
                </c:pt>
                <c:pt idx="9">
                  <c:v>9</c:v>
                </c:pt>
                <c:pt idx="10">
                  <c:v>8.9686955573260487</c:v>
                </c:pt>
                <c:pt idx="11">
                  <c:v>8.8741196746494246</c:v>
                </c:pt>
                <c:pt idx="12">
                  <c:v>8.714212528966689</c:v>
                </c:pt>
                <c:pt idx="13">
                  <c:v>8.4852813742385695</c:v>
                </c:pt>
                <c:pt idx="14">
                  <c:v>8.1815340859767858</c:v>
                </c:pt>
                <c:pt idx="15">
                  <c:v>7.7942286340599471</c:v>
                </c:pt>
                <c:pt idx="16">
                  <c:v>7.3100957586067228</c:v>
                </c:pt>
                <c:pt idx="17">
                  <c:v>6.7082039324993694</c:v>
                </c:pt>
                <c:pt idx="18">
                  <c:v>5.9529404498953289</c:v>
                </c:pt>
              </c:numCache>
            </c:numRef>
          </c:val>
        </c:ser>
        <c:ser>
          <c:idx val="6"/>
          <c:order val="6"/>
          <c:spPr>
            <a:gradFill rotWithShape="1">
              <a:gsLst>
                <a:gs pos="0">
                  <a:schemeClr val="accent1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60000"/>
                  <a:shade val="95000"/>
                </a:schemeClr>
              </a:contourClr>
            </a:sp3d>
          </c:spPr>
          <c:cat>
            <c:numRef>
              <c:f>Эллипсоид!$A$3:$A$21</c:f>
              <c:numCache>
                <c:formatCode>General</c:formatCode>
                <c:ptCount val="19"/>
                <c:pt idx="0">
                  <c:v>-4.5</c:v>
                </c:pt>
                <c:pt idx="1">
                  <c:v>-4</c:v>
                </c:pt>
                <c:pt idx="2">
                  <c:v>-3.5</c:v>
                </c:pt>
                <c:pt idx="3">
                  <c:v>-3</c:v>
                </c:pt>
                <c:pt idx="4">
                  <c:v>-2.5</c:v>
                </c:pt>
                <c:pt idx="5">
                  <c:v>-2</c:v>
                </c:pt>
                <c:pt idx="6">
                  <c:v>-1.5</c:v>
                </c:pt>
                <c:pt idx="7">
                  <c:v>-1</c:v>
                </c:pt>
                <c:pt idx="8">
                  <c:v>-0.5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1.5</c:v>
                </c:pt>
                <c:pt idx="13">
                  <c:v>2</c:v>
                </c:pt>
                <c:pt idx="14">
                  <c:v>2.5</c:v>
                </c:pt>
                <c:pt idx="15">
                  <c:v>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</c:numCache>
            </c:numRef>
          </c:cat>
          <c:val>
            <c:numRef>
              <c:f>Эллипсоид!$H$3:$H$21</c:f>
              <c:numCache>
                <c:formatCode>General</c:formatCode>
                <c:ptCount val="19"/>
                <c:pt idx="0">
                  <c:v>5.845671475544961</c:v>
                </c:pt>
                <c:pt idx="1">
                  <c:v>6.6131970332056493</c:v>
                </c:pt>
                <c:pt idx="2">
                  <c:v>7.223010106596834</c:v>
                </c:pt>
                <c:pt idx="3">
                  <c:v>7.7126114254511746</c:v>
                </c:pt>
                <c:pt idx="4">
                  <c:v>8.1038185443653656</c:v>
                </c:pt>
                <c:pt idx="5">
                  <c:v>8.4103730595021755</c:v>
                </c:pt>
                <c:pt idx="6">
                  <c:v>8.6412889663521835</c:v>
                </c:pt>
                <c:pt idx="7">
                  <c:v>8.8025209457291265</c:v>
                </c:pt>
                <c:pt idx="8">
                  <c:v>8.8978578882785051</c:v>
                </c:pt>
                <c:pt idx="9">
                  <c:v>8.9294106748429929</c:v>
                </c:pt>
                <c:pt idx="10">
                  <c:v>8.8978578882785051</c:v>
                </c:pt>
                <c:pt idx="11">
                  <c:v>8.8025209457291265</c:v>
                </c:pt>
                <c:pt idx="12">
                  <c:v>8.6412889663521835</c:v>
                </c:pt>
                <c:pt idx="13">
                  <c:v>8.4103730595021755</c:v>
                </c:pt>
                <c:pt idx="14">
                  <c:v>8.1038185443653656</c:v>
                </c:pt>
                <c:pt idx="15">
                  <c:v>7.7126114254511746</c:v>
                </c:pt>
                <c:pt idx="16">
                  <c:v>7.223010106596834</c:v>
                </c:pt>
                <c:pt idx="17">
                  <c:v>6.6131970332056493</c:v>
                </c:pt>
                <c:pt idx="18">
                  <c:v>5.845671475544961</c:v>
                </c:pt>
              </c:numCache>
            </c:numRef>
          </c:val>
        </c:ser>
        <c:ser>
          <c:idx val="7"/>
          <c:order val="7"/>
          <c:spPr>
            <a:gradFill rotWithShape="1">
              <a:gsLst>
                <a:gs pos="0">
                  <a:schemeClr val="accent2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60000"/>
                  <a:shade val="95000"/>
                </a:schemeClr>
              </a:contourClr>
            </a:sp3d>
          </c:spPr>
          <c:cat>
            <c:numRef>
              <c:f>Эллипсоид!$A$3:$A$21</c:f>
              <c:numCache>
                <c:formatCode>General</c:formatCode>
                <c:ptCount val="19"/>
                <c:pt idx="0">
                  <c:v>-4.5</c:v>
                </c:pt>
                <c:pt idx="1">
                  <c:v>-4</c:v>
                </c:pt>
                <c:pt idx="2">
                  <c:v>-3.5</c:v>
                </c:pt>
                <c:pt idx="3">
                  <c:v>-3</c:v>
                </c:pt>
                <c:pt idx="4">
                  <c:v>-2.5</c:v>
                </c:pt>
                <c:pt idx="5">
                  <c:v>-2</c:v>
                </c:pt>
                <c:pt idx="6">
                  <c:v>-1.5</c:v>
                </c:pt>
                <c:pt idx="7">
                  <c:v>-1</c:v>
                </c:pt>
                <c:pt idx="8">
                  <c:v>-0.5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1.5</c:v>
                </c:pt>
                <c:pt idx="13">
                  <c:v>2</c:v>
                </c:pt>
                <c:pt idx="14">
                  <c:v>2.5</c:v>
                </c:pt>
                <c:pt idx="15">
                  <c:v>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</c:numCache>
            </c:numRef>
          </c:cat>
          <c:val>
            <c:numRef>
              <c:f>Эллипсоид!$I$3:$I$21</c:f>
              <c:numCache>
                <c:formatCode>General</c:formatCode>
                <c:ptCount val="19"/>
                <c:pt idx="0">
                  <c:v>5.5113519212621505</c:v>
                </c:pt>
                <c:pt idx="1">
                  <c:v>6.3196123298822693</c:v>
                </c:pt>
                <c:pt idx="2">
                  <c:v>6.955213871621778</c:v>
                </c:pt>
                <c:pt idx="3">
                  <c:v>7.4624057782996491</c:v>
                </c:pt>
                <c:pt idx="4">
                  <c:v>7.8660663612761361</c:v>
                </c:pt>
                <c:pt idx="5">
                  <c:v>8.1815340859767858</c:v>
                </c:pt>
                <c:pt idx="6">
                  <c:v>8.4187291202413679</c:v>
                </c:pt>
                <c:pt idx="7">
                  <c:v>8.5841423566946986</c:v>
                </c:pt>
                <c:pt idx="8">
                  <c:v>8.6818776770926682</c:v>
                </c:pt>
                <c:pt idx="9">
                  <c:v>8.714212528966689</c:v>
                </c:pt>
                <c:pt idx="10">
                  <c:v>8.6818776770926682</c:v>
                </c:pt>
                <c:pt idx="11">
                  <c:v>8.5841423566946986</c:v>
                </c:pt>
                <c:pt idx="12">
                  <c:v>8.4187291202413679</c:v>
                </c:pt>
                <c:pt idx="13">
                  <c:v>8.1815340859767858</c:v>
                </c:pt>
                <c:pt idx="14">
                  <c:v>7.8660663612761361</c:v>
                </c:pt>
                <c:pt idx="15">
                  <c:v>7.4624057782996491</c:v>
                </c:pt>
                <c:pt idx="16">
                  <c:v>6.955213871621778</c:v>
                </c:pt>
                <c:pt idx="17">
                  <c:v>6.3196123298822693</c:v>
                </c:pt>
                <c:pt idx="18">
                  <c:v>5.5113519212621505</c:v>
                </c:pt>
              </c:numCache>
            </c:numRef>
          </c:val>
        </c:ser>
        <c:ser>
          <c:idx val="8"/>
          <c:order val="8"/>
          <c:spPr>
            <a:gradFill rotWithShape="1">
              <a:gsLst>
                <a:gs pos="0">
                  <a:schemeClr val="accent3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60000"/>
                  <a:shade val="95000"/>
                </a:schemeClr>
              </a:contourClr>
            </a:sp3d>
          </c:spPr>
          <c:cat>
            <c:numRef>
              <c:f>Эллипсоид!$A$3:$A$21</c:f>
              <c:numCache>
                <c:formatCode>General</c:formatCode>
                <c:ptCount val="19"/>
                <c:pt idx="0">
                  <c:v>-4.5</c:v>
                </c:pt>
                <c:pt idx="1">
                  <c:v>-4</c:v>
                </c:pt>
                <c:pt idx="2">
                  <c:v>-3.5</c:v>
                </c:pt>
                <c:pt idx="3">
                  <c:v>-3</c:v>
                </c:pt>
                <c:pt idx="4">
                  <c:v>-2.5</c:v>
                </c:pt>
                <c:pt idx="5">
                  <c:v>-2</c:v>
                </c:pt>
                <c:pt idx="6">
                  <c:v>-1.5</c:v>
                </c:pt>
                <c:pt idx="7">
                  <c:v>-1</c:v>
                </c:pt>
                <c:pt idx="8">
                  <c:v>-0.5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1.5</c:v>
                </c:pt>
                <c:pt idx="13">
                  <c:v>2</c:v>
                </c:pt>
                <c:pt idx="14">
                  <c:v>2.5</c:v>
                </c:pt>
                <c:pt idx="15">
                  <c:v>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</c:numCache>
            </c:numRef>
          </c:cat>
          <c:val>
            <c:numRef>
              <c:f>Эллипсоид!$J$3:$J$21</c:f>
              <c:numCache>
                <c:formatCode>General</c:formatCode>
                <c:ptCount val="19"/>
                <c:pt idx="0">
                  <c:v>4.9037613114832581</c:v>
                </c:pt>
                <c:pt idx="1">
                  <c:v>5.7973593126526151</c:v>
                </c:pt>
                <c:pt idx="2">
                  <c:v>6.4843561746714684</c:v>
                </c:pt>
                <c:pt idx="3">
                  <c:v>7.0256227481981979</c:v>
                </c:pt>
                <c:pt idx="4">
                  <c:v>7.4529775928819211</c:v>
                </c:pt>
                <c:pt idx="5">
                  <c:v>7.7852023095100105</c:v>
                </c:pt>
                <c:pt idx="6">
                  <c:v>8.034106982110707</c:v>
                </c:pt>
                <c:pt idx="7">
                  <c:v>8.2072757355897341</c:v>
                </c:pt>
                <c:pt idx="8">
                  <c:v>8.3094449273101265</c:v>
                </c:pt>
                <c:pt idx="9">
                  <c:v>8.3432232979826217</c:v>
                </c:pt>
                <c:pt idx="10">
                  <c:v>8.3094449273101265</c:v>
                </c:pt>
                <c:pt idx="11">
                  <c:v>8.2072757355897341</c:v>
                </c:pt>
                <c:pt idx="12">
                  <c:v>8.034106982110707</c:v>
                </c:pt>
                <c:pt idx="13">
                  <c:v>7.7852023095100105</c:v>
                </c:pt>
                <c:pt idx="14">
                  <c:v>7.4529775928819211</c:v>
                </c:pt>
                <c:pt idx="15">
                  <c:v>7.0256227481981979</c:v>
                </c:pt>
                <c:pt idx="16">
                  <c:v>6.4843561746714684</c:v>
                </c:pt>
                <c:pt idx="17">
                  <c:v>5.7973593126526151</c:v>
                </c:pt>
                <c:pt idx="18">
                  <c:v>4.9037613114832581</c:v>
                </c:pt>
              </c:numCache>
            </c:numRef>
          </c:val>
        </c:ser>
        <c:ser>
          <c:idx val="9"/>
          <c:order val="9"/>
          <c:spPr>
            <a:gradFill rotWithShape="1">
              <a:gsLst>
                <a:gs pos="0">
                  <a:schemeClr val="accent4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60000"/>
                  <a:shade val="95000"/>
                </a:schemeClr>
              </a:contourClr>
            </a:sp3d>
          </c:spPr>
          <c:cat>
            <c:numRef>
              <c:f>Эллипсоид!$A$3:$A$21</c:f>
              <c:numCache>
                <c:formatCode>General</c:formatCode>
                <c:ptCount val="19"/>
                <c:pt idx="0">
                  <c:v>-4.5</c:v>
                </c:pt>
                <c:pt idx="1">
                  <c:v>-4</c:v>
                </c:pt>
                <c:pt idx="2">
                  <c:v>-3.5</c:v>
                </c:pt>
                <c:pt idx="3">
                  <c:v>-3</c:v>
                </c:pt>
                <c:pt idx="4">
                  <c:v>-2.5</c:v>
                </c:pt>
                <c:pt idx="5">
                  <c:v>-2</c:v>
                </c:pt>
                <c:pt idx="6">
                  <c:v>-1.5</c:v>
                </c:pt>
                <c:pt idx="7">
                  <c:v>-1</c:v>
                </c:pt>
                <c:pt idx="8">
                  <c:v>-0.5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1.5</c:v>
                </c:pt>
                <c:pt idx="13">
                  <c:v>2</c:v>
                </c:pt>
                <c:pt idx="14">
                  <c:v>2.5</c:v>
                </c:pt>
                <c:pt idx="15">
                  <c:v>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</c:numCache>
            </c:numRef>
          </c:cat>
          <c:val>
            <c:numRef>
              <c:f>Эллипсоид!$K$3:$K$21</c:f>
              <c:numCache>
                <c:formatCode>General</c:formatCode>
                <c:ptCount val="19"/>
                <c:pt idx="0">
                  <c:v>3.8971143170299736</c:v>
                </c:pt>
                <c:pt idx="1">
                  <c:v>4.9749371855331006</c:v>
                </c:pt>
                <c:pt idx="2">
                  <c:v>5.7608593109014565</c:v>
                </c:pt>
                <c:pt idx="3">
                  <c:v>6.3639610306789285</c:v>
                </c:pt>
                <c:pt idx="4">
                  <c:v>6.8328251843582235</c:v>
                </c:pt>
                <c:pt idx="5">
                  <c:v>7.1937472849690796</c:v>
                </c:pt>
                <c:pt idx="6">
                  <c:v>7.4624057782996491</c:v>
                </c:pt>
                <c:pt idx="7">
                  <c:v>7.6485292703891776</c:v>
                </c:pt>
                <c:pt idx="8">
                  <c:v>7.7580603245914501</c:v>
                </c:pt>
                <c:pt idx="9">
                  <c:v>7.7942286340599471</c:v>
                </c:pt>
                <c:pt idx="10">
                  <c:v>7.7580603245914501</c:v>
                </c:pt>
                <c:pt idx="11">
                  <c:v>7.6485292703891776</c:v>
                </c:pt>
                <c:pt idx="12">
                  <c:v>7.4624057782996491</c:v>
                </c:pt>
                <c:pt idx="13">
                  <c:v>7.1937472849690796</c:v>
                </c:pt>
                <c:pt idx="14">
                  <c:v>6.8328251843582235</c:v>
                </c:pt>
                <c:pt idx="15">
                  <c:v>6.3639610306789285</c:v>
                </c:pt>
                <c:pt idx="16">
                  <c:v>5.7608593109014565</c:v>
                </c:pt>
                <c:pt idx="17">
                  <c:v>4.9749371855331006</c:v>
                </c:pt>
                <c:pt idx="18">
                  <c:v>3.8971143170299736</c:v>
                </c:pt>
              </c:numCache>
            </c:numRef>
          </c:val>
        </c:ser>
        <c:bandFmts>
          <c:bandFmt>
            <c:idx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</c:bandFmt>
          <c:bandFmt>
            <c:idx val="1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2">
                    <a:shade val="95000"/>
                  </a:schemeClr>
                </a:contourClr>
              </a:sp3d>
            </c:spPr>
          </c:bandFmt>
          <c:bandFmt>
            <c:idx val="2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3">
                    <a:shade val="95000"/>
                  </a:schemeClr>
                </a:contourClr>
              </a:sp3d>
            </c:spPr>
          </c:bandFmt>
          <c:bandFmt>
            <c:idx val="3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4">
                    <a:shade val="95000"/>
                  </a:schemeClr>
                </a:contourClr>
              </a:sp3d>
            </c:spPr>
          </c:bandFmt>
          <c:bandFmt>
            <c:idx val="4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5">
                    <a:shade val="95000"/>
                  </a:schemeClr>
                </a:contourClr>
              </a:sp3d>
            </c:spPr>
          </c:bandFmt>
          <c:bandFmt>
            <c:idx val="5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6">
                    <a:shade val="95000"/>
                  </a:schemeClr>
                </a:contourClr>
              </a:sp3d>
            </c:spPr>
          </c:bandFmt>
          <c:bandFmt>
            <c:idx val="6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lumMod val="60000"/>
                    <a:shade val="95000"/>
                  </a:schemeClr>
                </a:contourClr>
              </a:sp3d>
            </c:spPr>
          </c:bandFmt>
          <c:bandFmt>
            <c:idx val="7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2">
                    <a:lumMod val="60000"/>
                    <a:shade val="95000"/>
                  </a:schemeClr>
                </a:contourClr>
              </a:sp3d>
            </c:spPr>
          </c:bandFmt>
          <c:bandFmt>
            <c:idx val="8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3">
                    <a:lumMod val="60000"/>
                    <a:shade val="95000"/>
                  </a:schemeClr>
                </a:contourClr>
              </a:sp3d>
            </c:spPr>
          </c:bandFmt>
          <c:bandFmt>
            <c:idx val="9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4">
                    <a:lumMod val="60000"/>
                    <a:shade val="95000"/>
                  </a:schemeClr>
                </a:contourClr>
              </a:sp3d>
            </c:spPr>
          </c:bandFmt>
          <c:bandFmt>
            <c:idx val="10"/>
            <c:spPr>
              <a:gradFill rotWithShape="1">
                <a:gsLst>
                  <a:gs pos="0">
                    <a:schemeClr val="accent5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5">
                    <a:lumMod val="60000"/>
                    <a:shade val="95000"/>
                  </a:schemeClr>
                </a:contourClr>
              </a:sp3d>
            </c:spPr>
          </c:bandFmt>
          <c:bandFmt>
            <c:idx val="11"/>
            <c:spPr>
              <a:gradFill rotWithShape="1">
                <a:gsLst>
                  <a:gs pos="0">
                    <a:schemeClr val="accent6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6">
                    <a:lumMod val="60000"/>
                    <a:shade val="95000"/>
                  </a:schemeClr>
                </a:contourClr>
              </a:sp3d>
            </c:spPr>
          </c:bandFmt>
          <c:bandFmt>
            <c:idx val="12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lumMod val="80000"/>
                    <a:lumOff val="20000"/>
                    <a:shade val="95000"/>
                  </a:schemeClr>
                </a:contourClr>
              </a:sp3d>
            </c:spPr>
          </c:bandFmt>
          <c:bandFmt>
            <c:idx val="13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2">
                    <a:lumMod val="80000"/>
                    <a:lumOff val="20000"/>
                    <a:shade val="95000"/>
                  </a:schemeClr>
                </a:contourClr>
              </a:sp3d>
            </c:spPr>
          </c:bandFmt>
          <c:bandFmt>
            <c:idx val="14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3">
                    <a:lumMod val="80000"/>
                    <a:lumOff val="20000"/>
                    <a:shade val="95000"/>
                  </a:schemeClr>
                </a:contourClr>
              </a:sp3d>
            </c:spPr>
          </c:bandFmt>
        </c:bandFmts>
        <c:axId val="226648176"/>
        <c:axId val="226648568"/>
        <c:axId val="227031160"/>
      </c:surface3DChart>
      <c:catAx>
        <c:axId val="22664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26648568"/>
        <c:crosses val="autoZero"/>
        <c:auto val="1"/>
        <c:lblAlgn val="ctr"/>
        <c:lblOffset val="100"/>
        <c:noMultiLvlLbl val="0"/>
      </c:catAx>
      <c:valAx>
        <c:axId val="22664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26648176"/>
        <c:crosses val="autoZero"/>
        <c:crossBetween val="midCat"/>
      </c:valAx>
      <c:serAx>
        <c:axId val="2270311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26648568"/>
        <c:crosses val="autoZero"/>
      </c:serAx>
      <c:spPr>
        <a:solidFill>
          <a:schemeClr val="accent1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ru-RU">
                <a:solidFill>
                  <a:schemeClr val="bg1"/>
                </a:solidFill>
              </a:rPr>
              <a:t>Аппроксимация</a:t>
            </a:r>
            <a:endParaRPr lang="uk-UA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Аппроксимация!$A$2</c:f>
              <c:strCache>
                <c:ptCount val="1"/>
                <c:pt idx="0">
                  <c:v>Ордината опытная, у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trendline>
            <c:name>Линия тренда</c:nam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poly"/>
            <c:order val="5"/>
            <c:dispRSqr val="1"/>
            <c:dispEq val="1"/>
            <c:trendlineLbl>
              <c:layout>
                <c:manualLayout>
                  <c:x val="0.15908946084781492"/>
                  <c:y val="-0.5347707394095526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Аппроксимация!$B$1:$K$1</c:f>
              <c:numCache>
                <c:formatCode>General</c:formatCode>
                <c:ptCount val="10"/>
                <c:pt idx="0">
                  <c:v>0.2</c:v>
                </c:pt>
                <c:pt idx="1">
                  <c:v>0.5</c:v>
                </c:pt>
                <c:pt idx="2">
                  <c:v>0.8</c:v>
                </c:pt>
                <c:pt idx="3">
                  <c:v>1.1000000000000001</c:v>
                </c:pt>
                <c:pt idx="4">
                  <c:v>1.4</c:v>
                </c:pt>
                <c:pt idx="5">
                  <c:v>1.7</c:v>
                </c:pt>
                <c:pt idx="6">
                  <c:v>2</c:v>
                </c:pt>
                <c:pt idx="7">
                  <c:v>2.2999999999999998</c:v>
                </c:pt>
                <c:pt idx="8">
                  <c:v>2.6</c:v>
                </c:pt>
                <c:pt idx="9">
                  <c:v>2.9</c:v>
                </c:pt>
              </c:numCache>
            </c:numRef>
          </c:xVal>
          <c:yVal>
            <c:numRef>
              <c:f>Аппроксимация!$B$2:$K$2</c:f>
              <c:numCache>
                <c:formatCode>General</c:formatCode>
                <c:ptCount val="10"/>
                <c:pt idx="0">
                  <c:v>33.4</c:v>
                </c:pt>
                <c:pt idx="1">
                  <c:v>13.2</c:v>
                </c:pt>
                <c:pt idx="2">
                  <c:v>8.9</c:v>
                </c:pt>
                <c:pt idx="3">
                  <c:v>7.7</c:v>
                </c:pt>
                <c:pt idx="4">
                  <c:v>7.1</c:v>
                </c:pt>
                <c:pt idx="5">
                  <c:v>6.8</c:v>
                </c:pt>
                <c:pt idx="6">
                  <c:v>6.9</c:v>
                </c:pt>
                <c:pt idx="7">
                  <c:v>6.4</c:v>
                </c:pt>
                <c:pt idx="8">
                  <c:v>6.5</c:v>
                </c:pt>
                <c:pt idx="9">
                  <c:v>6.2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Аппроксимация!$A$3</c:f>
              <c:strCache>
                <c:ptCount val="1"/>
                <c:pt idx="0">
                  <c:v>Ордината теоретическая, у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Аппроксимация!$B$1:$K$1</c:f>
              <c:numCache>
                <c:formatCode>General</c:formatCode>
                <c:ptCount val="10"/>
                <c:pt idx="0">
                  <c:v>0.2</c:v>
                </c:pt>
                <c:pt idx="1">
                  <c:v>0.5</c:v>
                </c:pt>
                <c:pt idx="2">
                  <c:v>0.8</c:v>
                </c:pt>
                <c:pt idx="3">
                  <c:v>1.1000000000000001</c:v>
                </c:pt>
                <c:pt idx="4">
                  <c:v>1.4</c:v>
                </c:pt>
                <c:pt idx="5">
                  <c:v>1.7</c:v>
                </c:pt>
                <c:pt idx="6">
                  <c:v>2</c:v>
                </c:pt>
                <c:pt idx="7">
                  <c:v>2.2999999999999998</c:v>
                </c:pt>
                <c:pt idx="8">
                  <c:v>2.6</c:v>
                </c:pt>
                <c:pt idx="9">
                  <c:v>2.9</c:v>
                </c:pt>
              </c:numCache>
            </c:numRef>
          </c:xVal>
          <c:yVal>
            <c:numRef>
              <c:f>Аппроксимация!$B$3:$K$3</c:f>
              <c:numCache>
                <c:formatCode>General</c:formatCode>
                <c:ptCount val="10"/>
                <c:pt idx="0">
                  <c:v>33.230795968000002</c:v>
                </c:pt>
                <c:pt idx="1">
                  <c:v>13.909981250000008</c:v>
                </c:pt>
                <c:pt idx="2">
                  <c:v>8.2156728320000099</c:v>
                </c:pt>
                <c:pt idx="3">
                  <c:v>7.5836829739999985</c:v>
                </c:pt>
                <c:pt idx="4">
                  <c:v>7.6783813760000612</c:v>
                </c:pt>
                <c:pt idx="5">
                  <c:v>7.1634770179999805</c:v>
                </c:pt>
                <c:pt idx="6">
                  <c:v>6.4328000000001566</c:v>
                </c:pt>
                <c:pt idx="7">
                  <c:v>6.3410833820001358</c:v>
                </c:pt>
                <c:pt idx="8">
                  <c:v>6.9347450239998807</c:v>
                </c:pt>
                <c:pt idx="9">
                  <c:v>6.1826694260007002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649352"/>
        <c:axId val="226649744"/>
      </c:scatterChart>
      <c:valAx>
        <c:axId val="226649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26649744"/>
        <c:crosses val="autoZero"/>
        <c:crossBetween val="midCat"/>
      </c:valAx>
      <c:valAx>
        <c:axId val="22664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26649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586739</xdr:colOff>
      <xdr:row>4</xdr:row>
      <xdr:rowOff>161926</xdr:rowOff>
    </xdr:from>
    <xdr:to>
      <xdr:col>17</xdr:col>
      <xdr:colOff>171450</xdr:colOff>
      <xdr:row>24</xdr:row>
      <xdr:rowOff>116206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280987</xdr:rowOff>
    </xdr:from>
    <xdr:to>
      <xdr:col>9</xdr:col>
      <xdr:colOff>571500</xdr:colOff>
      <xdr:row>10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</xdr:row>
      <xdr:rowOff>47625</xdr:rowOff>
    </xdr:from>
    <xdr:to>
      <xdr:col>12</xdr:col>
      <xdr:colOff>523875</xdr:colOff>
      <xdr:row>24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876300</xdr:colOff>
      <xdr:row>3</xdr:row>
      <xdr:rowOff>38100</xdr:rowOff>
    </xdr:from>
    <xdr:to>
      <xdr:col>11</xdr:col>
      <xdr:colOff>57151</xdr:colOff>
      <xdr:row>22</xdr:row>
      <xdr:rowOff>28575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2" sqref="B2"/>
    </sheetView>
  </sheetViews>
  <sheetFormatPr defaultRowHeight="15" x14ac:dyDescent="0.25"/>
  <cols>
    <col min="1" max="1" width="5.140625" customWidth="1"/>
    <col min="2" max="2" width="23.42578125" bestFit="1" customWidth="1"/>
    <col min="3" max="3" width="15.85546875" bestFit="1" customWidth="1"/>
    <col min="5" max="5" width="3.7109375" customWidth="1"/>
    <col min="6" max="6" width="5.28515625" customWidth="1"/>
  </cols>
  <sheetData>
    <row r="1" spans="1:6" x14ac:dyDescent="0.25">
      <c r="A1" t="s">
        <v>0</v>
      </c>
      <c r="B1" t="s">
        <v>1</v>
      </c>
      <c r="C1" t="s">
        <v>2</v>
      </c>
    </row>
    <row r="2" spans="1:6" x14ac:dyDescent="0.25">
      <c r="A2">
        <v>0</v>
      </c>
      <c r="B2">
        <f>$F$3*RADIANS(A2)-$F$4*SIN(RADIANS(A2))</f>
        <v>0</v>
      </c>
      <c r="C2">
        <f>$F$3-$F$4*COS(RADIANS(A2))</f>
        <v>-2</v>
      </c>
    </row>
    <row r="3" spans="1:6" x14ac:dyDescent="0.25">
      <c r="A3">
        <v>30</v>
      </c>
      <c r="B3">
        <f t="shared" ref="B3:B26" si="0">$F$3*RADIANS(A3)-$F$4*SIN(RADIANS(A3))</f>
        <v>-0.929203673205103</v>
      </c>
      <c r="C3">
        <f t="shared" ref="C3:C26" si="1">$F$3-$F$4*COS(RADIANS(A3))</f>
        <v>-1.3301270189221936</v>
      </c>
      <c r="E3" t="s">
        <v>3</v>
      </c>
      <c r="F3">
        <v>3</v>
      </c>
    </row>
    <row r="4" spans="1:6" x14ac:dyDescent="0.25">
      <c r="A4">
        <v>60</v>
      </c>
      <c r="B4">
        <f t="shared" si="0"/>
        <v>-1.1885343653323996</v>
      </c>
      <c r="C4">
        <f t="shared" si="1"/>
        <v>0.49999999999999956</v>
      </c>
      <c r="E4" t="s">
        <v>4</v>
      </c>
      <c r="F4">
        <v>5</v>
      </c>
    </row>
    <row r="5" spans="1:6" x14ac:dyDescent="0.25">
      <c r="A5">
        <v>90</v>
      </c>
      <c r="B5">
        <f t="shared" si="0"/>
        <v>-0.28761101961531033</v>
      </c>
      <c r="C5">
        <f t="shared" si="1"/>
        <v>2.9999999999999996</v>
      </c>
    </row>
    <row r="6" spans="1:6" x14ac:dyDescent="0.25">
      <c r="A6">
        <v>120</v>
      </c>
      <c r="B6">
        <f t="shared" si="0"/>
        <v>1.9530582882573926</v>
      </c>
      <c r="C6">
        <f t="shared" si="1"/>
        <v>5.4999999999999991</v>
      </c>
    </row>
    <row r="7" spans="1:6" x14ac:dyDescent="0.25">
      <c r="A7">
        <v>150</v>
      </c>
      <c r="B7">
        <f t="shared" si="0"/>
        <v>5.3539816339744828</v>
      </c>
      <c r="C7">
        <f t="shared" si="1"/>
        <v>7.3301270189221936</v>
      </c>
    </row>
    <row r="8" spans="1:6" x14ac:dyDescent="0.25">
      <c r="A8">
        <v>180</v>
      </c>
      <c r="B8">
        <f t="shared" si="0"/>
        <v>9.4247779607693793</v>
      </c>
      <c r="C8">
        <f t="shared" si="1"/>
        <v>8</v>
      </c>
    </row>
    <row r="9" spans="1:6" x14ac:dyDescent="0.25">
      <c r="A9">
        <v>210</v>
      </c>
      <c r="B9">
        <f t="shared" si="0"/>
        <v>13.495574287564278</v>
      </c>
      <c r="C9">
        <f t="shared" si="1"/>
        <v>7.3301270189221928</v>
      </c>
    </row>
    <row r="10" spans="1:6" x14ac:dyDescent="0.25">
      <c r="A10">
        <v>240</v>
      </c>
      <c r="B10">
        <f t="shared" si="0"/>
        <v>16.896497633281363</v>
      </c>
      <c r="C10">
        <f t="shared" si="1"/>
        <v>5.5000000000000018</v>
      </c>
    </row>
    <row r="11" spans="1:6" x14ac:dyDescent="0.25">
      <c r="A11">
        <v>270</v>
      </c>
      <c r="B11">
        <f t="shared" si="0"/>
        <v>19.137166941154071</v>
      </c>
      <c r="C11">
        <f t="shared" si="1"/>
        <v>3.0000000000000009</v>
      </c>
    </row>
    <row r="12" spans="1:6" x14ac:dyDescent="0.25">
      <c r="A12">
        <v>300</v>
      </c>
      <c r="B12">
        <f t="shared" si="0"/>
        <v>20.03809028687116</v>
      </c>
      <c r="C12">
        <f t="shared" si="1"/>
        <v>0.49999999999999956</v>
      </c>
    </row>
    <row r="13" spans="1:6" x14ac:dyDescent="0.25">
      <c r="A13">
        <v>330</v>
      </c>
      <c r="B13">
        <f t="shared" si="0"/>
        <v>19.778759594743864</v>
      </c>
      <c r="C13">
        <f t="shared" si="1"/>
        <v>-1.3301270189221919</v>
      </c>
    </row>
    <row r="14" spans="1:6" x14ac:dyDescent="0.25">
      <c r="A14">
        <v>360</v>
      </c>
      <c r="B14">
        <f t="shared" si="0"/>
        <v>18.849555921538759</v>
      </c>
      <c r="C14">
        <f t="shared" si="1"/>
        <v>-2</v>
      </c>
    </row>
    <row r="15" spans="1:6" x14ac:dyDescent="0.25">
      <c r="A15">
        <v>390</v>
      </c>
      <c r="B15">
        <f t="shared" si="0"/>
        <v>17.920352248333657</v>
      </c>
      <c r="C15">
        <f t="shared" si="1"/>
        <v>-1.3301270189221928</v>
      </c>
    </row>
    <row r="16" spans="1:6" x14ac:dyDescent="0.25">
      <c r="A16">
        <v>420</v>
      </c>
      <c r="B16">
        <f t="shared" si="0"/>
        <v>17.661021556206361</v>
      </c>
      <c r="C16">
        <f t="shared" si="1"/>
        <v>0.50000000000000133</v>
      </c>
    </row>
    <row r="17" spans="1:3" x14ac:dyDescent="0.25">
      <c r="A17">
        <v>450</v>
      </c>
      <c r="B17">
        <f t="shared" si="0"/>
        <v>18.561944901923447</v>
      </c>
      <c r="C17">
        <f t="shared" si="1"/>
        <v>2.9999999999999987</v>
      </c>
    </row>
    <row r="18" spans="1:3" x14ac:dyDescent="0.25">
      <c r="A18">
        <v>480</v>
      </c>
      <c r="B18">
        <f t="shared" si="0"/>
        <v>20.80261420979615</v>
      </c>
      <c r="C18">
        <f t="shared" si="1"/>
        <v>5.4999999999999964</v>
      </c>
    </row>
    <row r="19" spans="1:3" x14ac:dyDescent="0.25">
      <c r="A19">
        <v>510</v>
      </c>
      <c r="B19">
        <f t="shared" si="0"/>
        <v>24.203537555513243</v>
      </c>
      <c r="C19">
        <f t="shared" si="1"/>
        <v>7.3301270189221945</v>
      </c>
    </row>
    <row r="20" spans="1:3" x14ac:dyDescent="0.25">
      <c r="A20">
        <v>540</v>
      </c>
      <c r="B20">
        <f t="shared" si="0"/>
        <v>28.274333882308134</v>
      </c>
      <c r="C20">
        <f t="shared" si="1"/>
        <v>8</v>
      </c>
    </row>
    <row r="21" spans="1:3" x14ac:dyDescent="0.25">
      <c r="A21">
        <v>570</v>
      </c>
      <c r="B21">
        <f t="shared" si="0"/>
        <v>32.345130209103026</v>
      </c>
      <c r="C21">
        <f t="shared" si="1"/>
        <v>7.3301270189221954</v>
      </c>
    </row>
    <row r="22" spans="1:3" x14ac:dyDescent="0.25">
      <c r="A22">
        <v>600</v>
      </c>
      <c r="B22">
        <f t="shared" si="0"/>
        <v>35.746053554820122</v>
      </c>
      <c r="C22">
        <f t="shared" si="1"/>
        <v>5.4999999999999991</v>
      </c>
    </row>
    <row r="23" spans="1:3" x14ac:dyDescent="0.25">
      <c r="A23">
        <v>630</v>
      </c>
      <c r="B23">
        <f t="shared" si="0"/>
        <v>37.986722862692829</v>
      </c>
      <c r="C23">
        <f t="shared" si="1"/>
        <v>3.0000000000000022</v>
      </c>
    </row>
    <row r="24" spans="1:3" x14ac:dyDescent="0.25">
      <c r="A24">
        <v>660</v>
      </c>
      <c r="B24">
        <f t="shared" si="0"/>
        <v>38.887646208409919</v>
      </c>
      <c r="C24">
        <f t="shared" si="1"/>
        <v>0.50000000000000444</v>
      </c>
    </row>
    <row r="25" spans="1:3" x14ac:dyDescent="0.25">
      <c r="A25">
        <v>690</v>
      </c>
      <c r="B25">
        <f t="shared" si="0"/>
        <v>38.628315516282626</v>
      </c>
      <c r="C25">
        <f t="shared" si="1"/>
        <v>-1.3301270189221936</v>
      </c>
    </row>
    <row r="26" spans="1:3" x14ac:dyDescent="0.25">
      <c r="A26">
        <v>720</v>
      </c>
      <c r="B26">
        <f t="shared" si="0"/>
        <v>37.699111843077517</v>
      </c>
      <c r="C26">
        <f t="shared" si="1"/>
        <v>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7" workbookViewId="0">
      <selection activeCell="R12" sqref="R12"/>
    </sheetView>
  </sheetViews>
  <sheetFormatPr defaultRowHeight="15" x14ac:dyDescent="0.25"/>
  <cols>
    <col min="11" max="11" width="13" customWidth="1"/>
    <col min="12" max="12" width="14" customWidth="1"/>
    <col min="13" max="13" width="13.85546875" customWidth="1"/>
  </cols>
  <sheetData>
    <row r="1" spans="1:13" ht="45" x14ac:dyDescent="0.25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4" t="s">
        <v>14</v>
      </c>
      <c r="L1" s="4" t="s">
        <v>15</v>
      </c>
      <c r="M1" s="5" t="s">
        <v>16</v>
      </c>
    </row>
    <row r="2" spans="1:13" x14ac:dyDescent="0.25">
      <c r="A2" s="3">
        <v>1.5</v>
      </c>
      <c r="B2" s="3">
        <v>-0.3</v>
      </c>
      <c r="C2" s="3">
        <v>-0.1</v>
      </c>
      <c r="D2" s="3">
        <v>1.3</v>
      </c>
      <c r="E2" s="3">
        <v>1.4</v>
      </c>
      <c r="F2" s="3">
        <v>1.1000000000000001</v>
      </c>
      <c r="G2" s="3">
        <v>0.7</v>
      </c>
      <c r="H2" s="3">
        <v>0.4</v>
      </c>
      <c r="I2" s="3">
        <v>-0.3</v>
      </c>
      <c r="J2" s="3">
        <v>0.4</v>
      </c>
      <c r="K2" s="7">
        <v>-1.8</v>
      </c>
      <c r="L2" s="2">
        <f t="array" ref="L2:L11">FREQUENCY(A2:J11,K2:K10)</f>
        <v>1</v>
      </c>
      <c r="M2" s="2">
        <f>L2/100</f>
        <v>0.01</v>
      </c>
    </row>
    <row r="3" spans="1:13" x14ac:dyDescent="0.25">
      <c r="A3" s="2">
        <v>1.1000000000000001</v>
      </c>
      <c r="B3" s="2">
        <v>0.4</v>
      </c>
      <c r="C3" s="2">
        <v>-1.4</v>
      </c>
      <c r="D3" s="2">
        <v>-1.3</v>
      </c>
      <c r="E3" s="2">
        <v>-0.2</v>
      </c>
      <c r="F3" s="2">
        <v>-0.9</v>
      </c>
      <c r="G3" s="2">
        <v>0.3</v>
      </c>
      <c r="H3" s="2">
        <v>-0.3</v>
      </c>
      <c r="I3" s="2">
        <v>-0.8</v>
      </c>
      <c r="J3" s="2">
        <v>0.1</v>
      </c>
      <c r="K3" s="7">
        <v>-1.5</v>
      </c>
      <c r="L3" s="2">
        <v>2</v>
      </c>
      <c r="M3" s="2">
        <f t="shared" ref="M3:M11" si="0">L3/100</f>
        <v>0.02</v>
      </c>
    </row>
    <row r="4" spans="1:13" x14ac:dyDescent="0.25">
      <c r="A4" s="2">
        <v>-0.4</v>
      </c>
      <c r="B4" s="2">
        <v>-1.1000000000000001</v>
      </c>
      <c r="C4" s="2">
        <v>0.2</v>
      </c>
      <c r="D4" s="2">
        <v>0.3</v>
      </c>
      <c r="E4" s="2">
        <v>-0.8</v>
      </c>
      <c r="F4" s="2">
        <v>-1.2</v>
      </c>
      <c r="G4" s="2">
        <v>-0.3</v>
      </c>
      <c r="H4" s="2">
        <v>0.2</v>
      </c>
      <c r="I4" s="2">
        <v>-0.4</v>
      </c>
      <c r="J4" s="2">
        <v>-0.9</v>
      </c>
      <c r="K4" s="7">
        <v>-1</v>
      </c>
      <c r="L4" s="2">
        <v>10</v>
      </c>
      <c r="M4" s="2">
        <f t="shared" si="0"/>
        <v>0.1</v>
      </c>
    </row>
    <row r="5" spans="1:13" x14ac:dyDescent="0.25">
      <c r="A5" s="2">
        <v>0.2</v>
      </c>
      <c r="B5" s="2">
        <v>-0.7</v>
      </c>
      <c r="C5" s="2">
        <v>-0.3</v>
      </c>
      <c r="D5" s="2">
        <v>0.8</v>
      </c>
      <c r="E5" s="2">
        <v>-0.7</v>
      </c>
      <c r="F5" s="2">
        <v>0.6</v>
      </c>
      <c r="G5" s="2">
        <v>-0.6</v>
      </c>
      <c r="H5" s="2">
        <v>-1.4</v>
      </c>
      <c r="I5" s="2">
        <v>0.3</v>
      </c>
      <c r="J5" s="2">
        <v>-0.3</v>
      </c>
      <c r="K5" s="7">
        <v>-0.5</v>
      </c>
      <c r="L5" s="2">
        <v>26</v>
      </c>
      <c r="M5" s="2">
        <f t="shared" si="0"/>
        <v>0.26</v>
      </c>
    </row>
    <row r="6" spans="1:13" x14ac:dyDescent="0.25">
      <c r="A6" s="2">
        <v>-1.4</v>
      </c>
      <c r="B6" s="2">
        <v>-0.3</v>
      </c>
      <c r="C6" s="2">
        <v>-1.1000000000000001</v>
      </c>
      <c r="D6" s="2">
        <v>-1.4</v>
      </c>
      <c r="E6" s="2">
        <v>-0.8</v>
      </c>
      <c r="F6" s="2">
        <v>0.4</v>
      </c>
      <c r="G6" s="2">
        <v>0.8</v>
      </c>
      <c r="H6" s="2">
        <v>-0.4</v>
      </c>
      <c r="I6" s="2">
        <v>0.6</v>
      </c>
      <c r="J6" s="2">
        <v>-0.4</v>
      </c>
      <c r="K6" s="7">
        <v>0</v>
      </c>
      <c r="L6" s="2">
        <v>24</v>
      </c>
      <c r="M6" s="2">
        <f t="shared" si="0"/>
        <v>0.24</v>
      </c>
    </row>
    <row r="7" spans="1:13" x14ac:dyDescent="0.25">
      <c r="A7" s="2">
        <v>1.3</v>
      </c>
      <c r="B7" s="2">
        <v>0.2</v>
      </c>
      <c r="C7" s="2">
        <v>0.4</v>
      </c>
      <c r="D7" s="2">
        <v>-0.7</v>
      </c>
      <c r="E7" s="2">
        <v>0.8</v>
      </c>
      <c r="F7" s="2">
        <v>-0.3</v>
      </c>
      <c r="G7" s="2">
        <v>1.4</v>
      </c>
      <c r="H7" s="2">
        <v>1.2</v>
      </c>
      <c r="I7" s="2">
        <v>0.4</v>
      </c>
      <c r="J7" s="2">
        <v>-0.8</v>
      </c>
      <c r="K7" s="7">
        <v>0.5</v>
      </c>
      <c r="L7" s="2">
        <v>17</v>
      </c>
      <c r="M7" s="2">
        <f t="shared" si="0"/>
        <v>0.17</v>
      </c>
    </row>
    <row r="8" spans="1:13" x14ac:dyDescent="0.25">
      <c r="A8" s="2">
        <v>-0.2</v>
      </c>
      <c r="B8" s="2">
        <v>-0.8</v>
      </c>
      <c r="C8" s="2">
        <v>-0.2</v>
      </c>
      <c r="D8" s="2">
        <v>-0.3</v>
      </c>
      <c r="E8" s="2">
        <v>0.4</v>
      </c>
      <c r="F8" s="2">
        <v>-0.6</v>
      </c>
      <c r="G8" s="2">
        <v>-0.8</v>
      </c>
      <c r="H8" s="2">
        <v>-1.2</v>
      </c>
      <c r="I8" s="2">
        <v>-0.4</v>
      </c>
      <c r="J8" s="2">
        <v>-0.6</v>
      </c>
      <c r="K8" s="7">
        <v>1</v>
      </c>
      <c r="L8" s="2">
        <v>11</v>
      </c>
      <c r="M8" s="2">
        <f t="shared" si="0"/>
        <v>0.11</v>
      </c>
    </row>
    <row r="9" spans="1:13" x14ac:dyDescent="0.25">
      <c r="A9" s="2">
        <v>0.4</v>
      </c>
      <c r="B9" s="2">
        <v>-0.3</v>
      </c>
      <c r="C9" s="2">
        <v>-0.5</v>
      </c>
      <c r="D9" s="2">
        <v>0.8</v>
      </c>
      <c r="E9" s="2">
        <v>-0.2</v>
      </c>
      <c r="F9" s="2">
        <v>-0.7</v>
      </c>
      <c r="G9" s="2">
        <v>-1.8</v>
      </c>
      <c r="H9" s="2">
        <v>-0.9</v>
      </c>
      <c r="I9" s="2">
        <v>-0.1</v>
      </c>
      <c r="J9" s="2">
        <v>0.3</v>
      </c>
      <c r="K9" s="7">
        <v>1.5</v>
      </c>
      <c r="L9" s="2">
        <v>8</v>
      </c>
      <c r="M9" s="2">
        <f t="shared" si="0"/>
        <v>0.08</v>
      </c>
    </row>
    <row r="10" spans="1:13" x14ac:dyDescent="0.25">
      <c r="A10" s="2">
        <v>-1.5</v>
      </c>
      <c r="B10" s="2">
        <v>-0.8</v>
      </c>
      <c r="C10" s="2">
        <v>-0.6</v>
      </c>
      <c r="D10" s="2">
        <v>0.6</v>
      </c>
      <c r="E10" s="2">
        <v>-0.7</v>
      </c>
      <c r="F10" s="2">
        <v>0.7</v>
      </c>
      <c r="G10" s="2">
        <v>-1.5</v>
      </c>
      <c r="H10" s="2">
        <v>-0.4</v>
      </c>
      <c r="I10" s="2">
        <v>-0.7</v>
      </c>
      <c r="J10" s="2">
        <v>-0.1</v>
      </c>
      <c r="K10" s="7">
        <v>1.7</v>
      </c>
      <c r="L10" s="2">
        <v>1</v>
      </c>
      <c r="M10" s="2">
        <f t="shared" si="0"/>
        <v>0.01</v>
      </c>
    </row>
    <row r="11" spans="1:13" x14ac:dyDescent="0.25">
      <c r="A11" s="2">
        <v>-0.7</v>
      </c>
      <c r="B11" s="2">
        <v>-1.2</v>
      </c>
      <c r="C11" s="2">
        <v>0.7</v>
      </c>
      <c r="D11" s="2">
        <v>-0.4</v>
      </c>
      <c r="E11" s="2">
        <v>-0.6</v>
      </c>
      <c r="F11" s="2">
        <v>0.9</v>
      </c>
      <c r="G11" s="2">
        <v>1.7</v>
      </c>
      <c r="H11" s="2">
        <v>-0.6</v>
      </c>
      <c r="I11" s="2">
        <v>-0.9</v>
      </c>
      <c r="J11" s="2">
        <v>-0.9</v>
      </c>
      <c r="K11" s="7"/>
      <c r="L11" s="2">
        <v>0</v>
      </c>
      <c r="M11" s="2">
        <f t="shared" si="0"/>
        <v>0</v>
      </c>
    </row>
    <row r="13" spans="1:13" x14ac:dyDescent="0.25">
      <c r="A13" s="1" t="s">
        <v>10</v>
      </c>
      <c r="B13" s="1"/>
      <c r="C13" s="1"/>
      <c r="D13" s="1"/>
      <c r="E13" s="1"/>
      <c r="F13" s="6">
        <f>MIN(A2:J11)</f>
        <v>-1.8</v>
      </c>
    </row>
    <row r="14" spans="1:13" x14ac:dyDescent="0.25">
      <c r="A14" s="1" t="s">
        <v>11</v>
      </c>
      <c r="B14" s="1"/>
      <c r="C14" s="1"/>
      <c r="D14" s="1"/>
      <c r="E14" s="1"/>
      <c r="F14" s="6">
        <f>MAX(A2:J11)</f>
        <v>1.7</v>
      </c>
    </row>
    <row r="15" spans="1:13" x14ac:dyDescent="0.25">
      <c r="A15" s="1" t="s">
        <v>12</v>
      </c>
      <c r="B15" s="1"/>
      <c r="C15" s="1"/>
      <c r="D15" s="1"/>
      <c r="E15" s="1"/>
      <c r="F15" s="6">
        <f>AVERAGE(A2:J11)</f>
        <v>-0.18200000000000002</v>
      </c>
    </row>
    <row r="16" spans="1:13" x14ac:dyDescent="0.25">
      <c r="A16" s="1" t="s">
        <v>13</v>
      </c>
      <c r="B16" s="1"/>
      <c r="C16" s="1"/>
      <c r="D16" s="1"/>
      <c r="E16" s="1"/>
      <c r="F16" s="6">
        <f>STDEVA(A2:J11)</f>
        <v>0.78693626607793765</v>
      </c>
    </row>
  </sheetData>
  <mergeCells count="1">
    <mergeCell ref="A1:J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U11" sqref="U11"/>
    </sheetView>
  </sheetViews>
  <sheetFormatPr defaultRowHeight="15" x14ac:dyDescent="0.25"/>
  <cols>
    <col min="2" max="6" width="8.85546875" bestFit="1" customWidth="1"/>
    <col min="9" max="9" width="8.85546875" bestFit="1" customWidth="1"/>
  </cols>
  <sheetData>
    <row r="1" spans="1:16" x14ac:dyDescent="0.25">
      <c r="A1" t="s">
        <v>1</v>
      </c>
      <c r="B1" s="10" t="s">
        <v>2</v>
      </c>
      <c r="C1" s="10"/>
      <c r="D1" s="10"/>
      <c r="E1" s="10"/>
      <c r="F1" s="10"/>
      <c r="G1" s="10"/>
      <c r="H1" s="10"/>
      <c r="I1" s="10"/>
    </row>
    <row r="2" spans="1:16" x14ac:dyDescent="0.25">
      <c r="A2">
        <f>$N$4*SQRT(1-POWER(P2,2)/POWER($N$2,2)-POWER(P3,2)/POWER($N$3,2))</f>
        <v>3.6550478793033618</v>
      </c>
      <c r="B2">
        <v>-2.5</v>
      </c>
      <c r="C2">
        <v>-2</v>
      </c>
      <c r="D2">
        <v>-1.5</v>
      </c>
      <c r="E2">
        <v>-1</v>
      </c>
      <c r="F2">
        <v>-0.5</v>
      </c>
      <c r="G2">
        <v>0</v>
      </c>
      <c r="H2">
        <v>0.5</v>
      </c>
      <c r="I2">
        <v>1</v>
      </c>
      <c r="J2">
        <v>1.5</v>
      </c>
      <c r="K2">
        <v>2</v>
      </c>
      <c r="M2" t="s">
        <v>3</v>
      </c>
      <c r="N2">
        <v>6</v>
      </c>
      <c r="O2" t="s">
        <v>7</v>
      </c>
      <c r="P2">
        <v>-4</v>
      </c>
    </row>
    <row r="3" spans="1:16" x14ac:dyDescent="0.25">
      <c r="A3">
        <v>-4.5</v>
      </c>
      <c r="B3">
        <f t="dataTable" ref="B3:K21" dt2D="1" dtr="1" r1="P3" r2="P2"/>
        <v>1.9485571585149868</v>
      </c>
      <c r="C3">
        <v>3.8971143170299736</v>
      </c>
      <c r="D3">
        <v>4.9037613114832581</v>
      </c>
      <c r="E3">
        <v>5.5113519212621505</v>
      </c>
      <c r="F3">
        <v>5.845671475544961</v>
      </c>
      <c r="G3">
        <v>5.9529404498953289</v>
      </c>
      <c r="H3">
        <v>5.845671475544961</v>
      </c>
      <c r="I3">
        <v>5.5113519212621505</v>
      </c>
      <c r="J3">
        <v>4.9037613114832581</v>
      </c>
      <c r="K3">
        <v>3.8971143170299736</v>
      </c>
      <c r="M3" t="s">
        <v>5</v>
      </c>
      <c r="N3">
        <v>4</v>
      </c>
      <c r="O3" t="s">
        <v>8</v>
      </c>
      <c r="P3">
        <v>-2.5</v>
      </c>
    </row>
    <row r="4" spans="1:16" x14ac:dyDescent="0.25">
      <c r="A4">
        <v>-4</v>
      </c>
      <c r="B4">
        <v>3.6550478793033618</v>
      </c>
      <c r="C4">
        <v>4.9749371855331006</v>
      </c>
      <c r="D4">
        <v>5.7973593126526151</v>
      </c>
      <c r="E4">
        <v>6.3196123298822693</v>
      </c>
      <c r="F4">
        <v>6.6131970332056493</v>
      </c>
      <c r="G4">
        <v>6.7082039324993694</v>
      </c>
      <c r="H4">
        <v>6.6131970332056493</v>
      </c>
      <c r="I4">
        <v>6.3196123298822693</v>
      </c>
      <c r="J4">
        <v>5.7973593126526151</v>
      </c>
      <c r="K4">
        <v>4.9749371855331006</v>
      </c>
      <c r="M4" t="s">
        <v>6</v>
      </c>
      <c r="N4">
        <v>9</v>
      </c>
    </row>
    <row r="5" spans="1:16" x14ac:dyDescent="0.25">
      <c r="A5">
        <v>-3.5</v>
      </c>
      <c r="B5">
        <v>4.6687123492457738</v>
      </c>
      <c r="C5">
        <v>5.7608593109014565</v>
      </c>
      <c r="D5">
        <v>6.4843561746714684</v>
      </c>
      <c r="E5">
        <v>6.955213871621778</v>
      </c>
      <c r="F5">
        <v>7.223010106596834</v>
      </c>
      <c r="G5">
        <v>7.3100957586067228</v>
      </c>
      <c r="H5">
        <v>7.223010106596834</v>
      </c>
      <c r="I5">
        <v>6.955213871621778</v>
      </c>
      <c r="J5">
        <v>6.4843561746714684</v>
      </c>
      <c r="K5">
        <v>5.7608593109014565</v>
      </c>
    </row>
    <row r="6" spans="1:16" x14ac:dyDescent="0.25">
      <c r="A6">
        <v>-3</v>
      </c>
      <c r="B6">
        <v>5.3953104637268092</v>
      </c>
      <c r="C6">
        <v>6.3639610306789285</v>
      </c>
      <c r="D6">
        <v>7.0256227481981979</v>
      </c>
      <c r="E6">
        <v>7.4624057782996491</v>
      </c>
      <c r="F6">
        <v>7.7126114254511746</v>
      </c>
      <c r="G6">
        <v>7.7942286340599471</v>
      </c>
      <c r="H6">
        <v>7.7126114254511746</v>
      </c>
      <c r="I6">
        <v>7.4624057782996491</v>
      </c>
      <c r="J6">
        <v>7.0256227481981979</v>
      </c>
      <c r="K6">
        <v>6.3639610306789285</v>
      </c>
    </row>
    <row r="7" spans="1:16" x14ac:dyDescent="0.25">
      <c r="A7">
        <v>-2.5</v>
      </c>
      <c r="B7">
        <v>5.9411173191580726</v>
      </c>
      <c r="C7">
        <v>6.8328251843582235</v>
      </c>
      <c r="D7">
        <v>7.4529775928819211</v>
      </c>
      <c r="E7">
        <v>7.8660663612761361</v>
      </c>
      <c r="F7">
        <v>8.1038185443653656</v>
      </c>
      <c r="G7">
        <v>8.1815340859767858</v>
      </c>
      <c r="H7">
        <v>8.1038185443653656</v>
      </c>
      <c r="I7">
        <v>7.8660663612761361</v>
      </c>
      <c r="J7">
        <v>7.4529775928819211</v>
      </c>
      <c r="K7">
        <v>6.8328251843582235</v>
      </c>
    </row>
    <row r="8" spans="1:16" x14ac:dyDescent="0.25">
      <c r="A8">
        <v>-2</v>
      </c>
      <c r="B8">
        <v>6.352902879786531</v>
      </c>
      <c r="C8">
        <v>7.1937472849690796</v>
      </c>
      <c r="D8">
        <v>7.7852023095100105</v>
      </c>
      <c r="E8">
        <v>8.1815340859767858</v>
      </c>
      <c r="F8">
        <v>8.4103730595021755</v>
      </c>
      <c r="G8">
        <v>8.4852813742385695</v>
      </c>
      <c r="H8">
        <v>8.4103730595021755</v>
      </c>
      <c r="I8">
        <v>8.1815340859767858</v>
      </c>
      <c r="J8">
        <v>7.7852023095100105</v>
      </c>
      <c r="K8">
        <v>7.1937472849690796</v>
      </c>
    </row>
    <row r="9" spans="1:16" x14ac:dyDescent="0.25">
      <c r="A9">
        <v>-1.5</v>
      </c>
      <c r="B9">
        <v>6.6555897559870685</v>
      </c>
      <c r="C9">
        <v>7.4624057782996491</v>
      </c>
      <c r="D9">
        <v>8.034106982110707</v>
      </c>
      <c r="E9">
        <v>8.4187291202413679</v>
      </c>
      <c r="F9">
        <v>8.6412889663521835</v>
      </c>
      <c r="G9">
        <v>8.714212528966689</v>
      </c>
      <c r="H9">
        <v>8.6412889663521835</v>
      </c>
      <c r="I9">
        <v>8.4187291202413679</v>
      </c>
      <c r="J9">
        <v>8.034106982110707</v>
      </c>
      <c r="K9">
        <v>7.4624057782996491</v>
      </c>
    </row>
    <row r="10" spans="1:16" x14ac:dyDescent="0.25">
      <c r="A10">
        <v>-1</v>
      </c>
      <c r="B10">
        <v>6.8636269566461721</v>
      </c>
      <c r="C10">
        <v>7.6485292703891776</v>
      </c>
      <c r="D10">
        <v>8.2072757355897341</v>
      </c>
      <c r="E10">
        <v>8.5841423566946986</v>
      </c>
      <c r="F10">
        <v>8.8025209457291265</v>
      </c>
      <c r="G10">
        <v>8.8741196746494246</v>
      </c>
      <c r="H10">
        <v>8.8025209457291265</v>
      </c>
      <c r="I10">
        <v>8.5841423566946986</v>
      </c>
      <c r="J10">
        <v>8.2072757355897341</v>
      </c>
      <c r="K10">
        <v>7.6485292703891776</v>
      </c>
    </row>
    <row r="11" spans="1:16" x14ac:dyDescent="0.25">
      <c r="A11">
        <v>-0.5</v>
      </c>
      <c r="B11">
        <v>6.9854760038239334</v>
      </c>
      <c r="C11">
        <v>7.7580603245914501</v>
      </c>
      <c r="D11">
        <v>8.3094449273101265</v>
      </c>
      <c r="E11">
        <v>8.6818776770926682</v>
      </c>
      <c r="F11">
        <v>8.8978578882785051</v>
      </c>
      <c r="G11">
        <v>8.9686955573260487</v>
      </c>
      <c r="H11">
        <v>8.8978578882785051</v>
      </c>
      <c r="I11">
        <v>8.6818776770926682</v>
      </c>
      <c r="J11">
        <v>8.3094449273101265</v>
      </c>
      <c r="K11">
        <v>7.7580603245914501</v>
      </c>
    </row>
    <row r="12" spans="1:16" x14ac:dyDescent="0.25">
      <c r="A12">
        <v>0</v>
      </c>
      <c r="B12">
        <v>7.0256227481981979</v>
      </c>
      <c r="C12">
        <v>7.7942286340599471</v>
      </c>
      <c r="D12">
        <v>8.3432232979826217</v>
      </c>
      <c r="E12">
        <v>8.714212528966689</v>
      </c>
      <c r="F12">
        <v>8.9294106748429929</v>
      </c>
      <c r="G12">
        <v>9</v>
      </c>
      <c r="H12">
        <v>8.9294106748429929</v>
      </c>
      <c r="I12">
        <v>8.714212528966689</v>
      </c>
      <c r="J12">
        <v>8.3432232979826217</v>
      </c>
      <c r="K12">
        <v>7.7942286340599471</v>
      </c>
    </row>
    <row r="13" spans="1:16" x14ac:dyDescent="0.25">
      <c r="A13">
        <v>0.5</v>
      </c>
      <c r="B13">
        <v>6.9854760038239334</v>
      </c>
      <c r="C13">
        <v>7.7580603245914501</v>
      </c>
      <c r="D13">
        <v>8.3094449273101265</v>
      </c>
      <c r="E13">
        <v>8.6818776770926682</v>
      </c>
      <c r="F13">
        <v>8.8978578882785051</v>
      </c>
      <c r="G13">
        <v>8.9686955573260487</v>
      </c>
      <c r="H13">
        <v>8.8978578882785051</v>
      </c>
      <c r="I13">
        <v>8.6818776770926682</v>
      </c>
      <c r="J13">
        <v>8.3094449273101265</v>
      </c>
      <c r="K13">
        <v>7.7580603245914501</v>
      </c>
    </row>
    <row r="14" spans="1:16" x14ac:dyDescent="0.25">
      <c r="A14">
        <v>1</v>
      </c>
      <c r="B14">
        <v>6.8636269566461721</v>
      </c>
      <c r="C14">
        <v>7.6485292703891776</v>
      </c>
      <c r="D14">
        <v>8.2072757355897341</v>
      </c>
      <c r="E14">
        <v>8.5841423566946986</v>
      </c>
      <c r="F14">
        <v>8.8025209457291265</v>
      </c>
      <c r="G14">
        <v>8.8741196746494246</v>
      </c>
      <c r="H14">
        <v>8.8025209457291265</v>
      </c>
      <c r="I14">
        <v>8.5841423566946986</v>
      </c>
      <c r="J14">
        <v>8.2072757355897341</v>
      </c>
      <c r="K14">
        <v>7.6485292703891776</v>
      </c>
    </row>
    <row r="15" spans="1:16" x14ac:dyDescent="0.25">
      <c r="A15">
        <v>1.5</v>
      </c>
      <c r="B15">
        <v>6.6555897559870685</v>
      </c>
      <c r="C15">
        <v>7.4624057782996491</v>
      </c>
      <c r="D15">
        <v>8.034106982110707</v>
      </c>
      <c r="E15">
        <v>8.4187291202413679</v>
      </c>
      <c r="F15">
        <v>8.6412889663521835</v>
      </c>
      <c r="G15">
        <v>8.714212528966689</v>
      </c>
      <c r="H15">
        <v>8.6412889663521835</v>
      </c>
      <c r="I15">
        <v>8.4187291202413679</v>
      </c>
      <c r="J15">
        <v>8.034106982110707</v>
      </c>
      <c r="K15">
        <v>7.4624057782996491</v>
      </c>
    </row>
    <row r="16" spans="1:16" x14ac:dyDescent="0.25">
      <c r="A16">
        <v>2</v>
      </c>
      <c r="B16">
        <v>6.352902879786531</v>
      </c>
      <c r="C16">
        <v>7.1937472849690796</v>
      </c>
      <c r="D16">
        <v>7.7852023095100105</v>
      </c>
      <c r="E16">
        <v>8.1815340859767858</v>
      </c>
      <c r="F16">
        <v>8.4103730595021755</v>
      </c>
      <c r="G16">
        <v>8.4852813742385695</v>
      </c>
      <c r="H16">
        <v>8.4103730595021755</v>
      </c>
      <c r="I16">
        <v>8.1815340859767858</v>
      </c>
      <c r="J16">
        <v>7.7852023095100105</v>
      </c>
      <c r="K16">
        <v>7.1937472849690796</v>
      </c>
    </row>
    <row r="17" spans="1:11" x14ac:dyDescent="0.25">
      <c r="A17">
        <v>2.5</v>
      </c>
      <c r="B17">
        <v>5.9411173191580726</v>
      </c>
      <c r="C17">
        <v>6.8328251843582235</v>
      </c>
      <c r="D17">
        <v>7.4529775928819211</v>
      </c>
      <c r="E17">
        <v>7.8660663612761361</v>
      </c>
      <c r="F17">
        <v>8.1038185443653656</v>
      </c>
      <c r="G17">
        <v>8.1815340859767858</v>
      </c>
      <c r="H17">
        <v>8.1038185443653656</v>
      </c>
      <c r="I17">
        <v>7.8660663612761361</v>
      </c>
      <c r="J17">
        <v>7.4529775928819211</v>
      </c>
      <c r="K17">
        <v>6.8328251843582235</v>
      </c>
    </row>
    <row r="18" spans="1:11" x14ac:dyDescent="0.25">
      <c r="A18">
        <v>3</v>
      </c>
      <c r="B18">
        <v>5.3953104637268092</v>
      </c>
      <c r="C18">
        <v>6.3639610306789285</v>
      </c>
      <c r="D18">
        <v>7.0256227481981979</v>
      </c>
      <c r="E18">
        <v>7.4624057782996491</v>
      </c>
      <c r="F18">
        <v>7.7126114254511746</v>
      </c>
      <c r="G18">
        <v>7.7942286340599471</v>
      </c>
      <c r="H18">
        <v>7.7126114254511746</v>
      </c>
      <c r="I18">
        <v>7.4624057782996491</v>
      </c>
      <c r="J18">
        <v>7.0256227481981979</v>
      </c>
      <c r="K18">
        <v>6.3639610306789285</v>
      </c>
    </row>
    <row r="19" spans="1:11" x14ac:dyDescent="0.25">
      <c r="A19">
        <v>3.5</v>
      </c>
      <c r="B19">
        <v>4.6687123492457738</v>
      </c>
      <c r="C19">
        <v>5.7608593109014565</v>
      </c>
      <c r="D19">
        <v>6.4843561746714684</v>
      </c>
      <c r="E19">
        <v>6.955213871621778</v>
      </c>
      <c r="F19">
        <v>7.223010106596834</v>
      </c>
      <c r="G19">
        <v>7.3100957586067228</v>
      </c>
      <c r="H19">
        <v>7.223010106596834</v>
      </c>
      <c r="I19">
        <v>6.955213871621778</v>
      </c>
      <c r="J19">
        <v>6.4843561746714684</v>
      </c>
      <c r="K19">
        <v>5.7608593109014565</v>
      </c>
    </row>
    <row r="20" spans="1:11" x14ac:dyDescent="0.25">
      <c r="A20">
        <v>4</v>
      </c>
      <c r="B20">
        <v>3.6550478793033618</v>
      </c>
      <c r="C20">
        <v>4.9749371855331006</v>
      </c>
      <c r="D20">
        <v>5.7973593126526151</v>
      </c>
      <c r="E20">
        <v>6.3196123298822693</v>
      </c>
      <c r="F20">
        <v>6.6131970332056493</v>
      </c>
      <c r="G20">
        <v>6.7082039324993694</v>
      </c>
      <c r="H20">
        <v>6.6131970332056493</v>
      </c>
      <c r="I20">
        <v>6.3196123298822693</v>
      </c>
      <c r="J20">
        <v>5.7973593126526151</v>
      </c>
      <c r="K20">
        <v>4.9749371855331006</v>
      </c>
    </row>
    <row r="21" spans="1:11" x14ac:dyDescent="0.25">
      <c r="A21">
        <v>4.5</v>
      </c>
      <c r="B21">
        <v>1.9485571585149868</v>
      </c>
      <c r="C21">
        <v>3.8971143170299736</v>
      </c>
      <c r="D21">
        <v>4.9037613114832581</v>
      </c>
      <c r="E21">
        <v>5.5113519212621505</v>
      </c>
      <c r="F21">
        <v>5.845671475544961</v>
      </c>
      <c r="G21">
        <v>5.9529404498953289</v>
      </c>
      <c r="H21">
        <v>5.845671475544961</v>
      </c>
      <c r="I21">
        <v>5.5113519212621505</v>
      </c>
      <c r="J21">
        <v>4.9037613114832581</v>
      </c>
      <c r="K21">
        <v>3.8971143170299736</v>
      </c>
    </row>
  </sheetData>
  <mergeCells count="1">
    <mergeCell ref="B1:I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B3" sqref="B3"/>
    </sheetView>
  </sheetViews>
  <sheetFormatPr defaultRowHeight="15" x14ac:dyDescent="0.25"/>
  <cols>
    <col min="1" max="1" width="26.42578125" customWidth="1"/>
  </cols>
  <sheetData>
    <row r="1" spans="1:11" x14ac:dyDescent="0.25">
      <c r="A1" s="8" t="s">
        <v>17</v>
      </c>
      <c r="B1" s="2">
        <v>0.2</v>
      </c>
      <c r="C1" s="2">
        <v>0.5</v>
      </c>
      <c r="D1" s="2">
        <v>0.8</v>
      </c>
      <c r="E1" s="2">
        <v>1.1000000000000001</v>
      </c>
      <c r="F1" s="2">
        <v>1.4</v>
      </c>
      <c r="G1" s="2">
        <v>1.7</v>
      </c>
      <c r="H1" s="2">
        <v>2</v>
      </c>
      <c r="I1" s="2">
        <v>2.2999999999999998</v>
      </c>
      <c r="J1" s="2">
        <v>2.6</v>
      </c>
      <c r="K1" s="2">
        <v>2.9</v>
      </c>
    </row>
    <row r="2" spans="1:11" x14ac:dyDescent="0.25">
      <c r="A2" s="8" t="s">
        <v>18</v>
      </c>
      <c r="B2" s="2">
        <v>33.4</v>
      </c>
      <c r="C2" s="2">
        <v>13.2</v>
      </c>
      <c r="D2" s="2">
        <v>8.9</v>
      </c>
      <c r="E2" s="2">
        <v>7.7</v>
      </c>
      <c r="F2" s="2">
        <v>7.1</v>
      </c>
      <c r="G2" s="2">
        <v>6.8</v>
      </c>
      <c r="H2" s="2">
        <v>6.9</v>
      </c>
      <c r="I2" s="2">
        <v>6.4</v>
      </c>
      <c r="J2" s="2">
        <v>6.5</v>
      </c>
      <c r="K2" s="2">
        <v>6.2</v>
      </c>
    </row>
    <row r="3" spans="1:11" x14ac:dyDescent="0.25">
      <c r="A3" s="8" t="s">
        <v>19</v>
      </c>
      <c r="B3" s="2">
        <f>-4.3526*POWER(B1,5)+39.368*POWER(B1,4)-136.1*POWER(B1,3) + 223.9*POWER(B1,2)-175.73*POWER(B1,1)+60.448</f>
        <v>33.230795968000002</v>
      </c>
      <c r="C3" s="2">
        <f t="shared" ref="C3:K3" si="0">-4.3526*POWER(C1,5)+39.368*POWER(C1,4)-136.1*POWER(C1,3) + 223.9*POWER(C1,2)-175.73*POWER(C1,1)+60.488</f>
        <v>13.909981250000008</v>
      </c>
      <c r="D3" s="2">
        <f t="shared" si="0"/>
        <v>8.2156728320000099</v>
      </c>
      <c r="E3" s="2">
        <f t="shared" si="0"/>
        <v>7.5836829739999985</v>
      </c>
      <c r="F3" s="2">
        <f t="shared" si="0"/>
        <v>7.6783813760000612</v>
      </c>
      <c r="G3" s="2">
        <f t="shared" si="0"/>
        <v>7.1634770179999805</v>
      </c>
      <c r="H3" s="2">
        <f t="shared" si="0"/>
        <v>6.4328000000001566</v>
      </c>
      <c r="I3" s="2">
        <f t="shared" si="0"/>
        <v>6.3410833820001358</v>
      </c>
      <c r="J3" s="2">
        <f t="shared" si="0"/>
        <v>6.9347450239998807</v>
      </c>
      <c r="K3" s="2">
        <f t="shared" si="0"/>
        <v>6.1826694260007002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3" sqref="L13"/>
    </sheetView>
  </sheetViews>
  <sheetFormatPr defaultRowHeight="15" x14ac:dyDescent="0.25"/>
  <cols>
    <col min="2" max="2" width="12.85546875" bestFit="1" customWidth="1"/>
  </cols>
  <sheetData>
    <row r="1" spans="1:10" x14ac:dyDescent="0.25">
      <c r="C1" s="13">
        <v>60</v>
      </c>
      <c r="J1" s="14" t="s">
        <v>22</v>
      </c>
    </row>
    <row r="2" spans="1:10" ht="33.75" customHeight="1" x14ac:dyDescent="0.25">
      <c r="B2" s="12" t="s">
        <v>21</v>
      </c>
      <c r="C2" s="11" t="s">
        <v>20</v>
      </c>
      <c r="D2" s="11"/>
      <c r="E2" s="11"/>
      <c r="F2" s="11"/>
      <c r="G2" s="11"/>
      <c r="H2" s="11"/>
    </row>
    <row r="3" spans="1:10" x14ac:dyDescent="0.25">
      <c r="A3" s="13">
        <v>10</v>
      </c>
      <c r="B3">
        <f>IF(OR(AND(A3&lt;20,C1&lt;=80),AND(AND(A3&gt;=20, A3&lt;=40),C1&gt;0),AND(A3&gt;40,C1&gt;=90)),POWER((16*A3*10^6)/(PI()*C1),1/3),"нельзя")</f>
        <v>94.683205640999233</v>
      </c>
      <c r="C3">
        <v>60</v>
      </c>
      <c r="D3">
        <v>70</v>
      </c>
      <c r="E3">
        <v>80</v>
      </c>
      <c r="F3">
        <v>90</v>
      </c>
      <c r="G3">
        <v>100</v>
      </c>
      <c r="H3">
        <v>110</v>
      </c>
    </row>
    <row r="4" spans="1:10" x14ac:dyDescent="0.25">
      <c r="B4">
        <v>10</v>
      </c>
      <c r="C4">
        <f t="dataTable" ref="C4:H14" dt2D="1" dtr="1" r1="C1" r2="A3"/>
        <v>94.683205640999233</v>
      </c>
      <c r="D4">
        <v>89.940926424895608</v>
      </c>
      <c r="E4">
        <v>86.025401382809932</v>
      </c>
      <c r="F4" t="str">
        <v>нельзя</v>
      </c>
      <c r="G4" t="str">
        <v>нельзя</v>
      </c>
      <c r="H4" t="str">
        <v>нельзя</v>
      </c>
    </row>
    <row r="5" spans="1:10" x14ac:dyDescent="0.25">
      <c r="B5">
        <v>15</v>
      </c>
      <c r="C5">
        <v>108.38521402785783</v>
      </c>
      <c r="D5">
        <v>102.95665946701926</v>
      </c>
      <c r="E5">
        <v>98.474502184269653</v>
      </c>
      <c r="F5" t="str">
        <v>нельзя</v>
      </c>
      <c r="G5" t="str">
        <v>нельзя</v>
      </c>
      <c r="H5" t="str">
        <v>нельзя</v>
      </c>
    </row>
    <row r="6" spans="1:10" x14ac:dyDescent="0.25">
      <c r="B6">
        <v>20</v>
      </c>
      <c r="C6">
        <v>119.2933638586199</v>
      </c>
      <c r="D6">
        <v>113.31846644977188</v>
      </c>
      <c r="E6">
        <v>108.38521402785783</v>
      </c>
      <c r="F6">
        <v>104.21235223956963</v>
      </c>
      <c r="G6">
        <v>100.61591983208712</v>
      </c>
      <c r="H6">
        <v>97.46959020672908</v>
      </c>
    </row>
    <row r="7" spans="1:10" x14ac:dyDescent="0.25">
      <c r="B7">
        <v>25</v>
      </c>
      <c r="C7">
        <v>128.50488069380324</v>
      </c>
      <c r="D7">
        <v>122.06861757030146</v>
      </c>
      <c r="E7">
        <v>116.75443249407353</v>
      </c>
      <c r="F7">
        <v>112.25935339737522</v>
      </c>
      <c r="G7">
        <v>108.38521402785783</v>
      </c>
      <c r="H7">
        <v>104.99593318228465</v>
      </c>
    </row>
    <row r="8" spans="1:10" x14ac:dyDescent="0.25">
      <c r="B8">
        <v>30</v>
      </c>
      <c r="C8">
        <v>136.55681265105915</v>
      </c>
      <c r="D8">
        <v>129.71726248935582</v>
      </c>
      <c r="E8">
        <v>124.07009817987998</v>
      </c>
      <c r="F8">
        <v>119.2933638586199</v>
      </c>
      <c r="G8">
        <v>115.17647645939441</v>
      </c>
      <c r="H8">
        <v>111.57482812547958</v>
      </c>
    </row>
    <row r="9" spans="1:10" x14ac:dyDescent="0.25">
      <c r="B9">
        <v>35</v>
      </c>
      <c r="C9">
        <v>143.75698903564685</v>
      </c>
      <c r="D9">
        <v>136.55681265105915</v>
      </c>
      <c r="E9">
        <v>130.61189257010909</v>
      </c>
      <c r="F9">
        <v>125.58329729085146</v>
      </c>
      <c r="G9">
        <v>121.24934041808994</v>
      </c>
      <c r="H9">
        <v>117.45778941453892</v>
      </c>
    </row>
    <row r="10" spans="1:10" x14ac:dyDescent="0.25">
      <c r="B10">
        <v>40</v>
      </c>
      <c r="C10">
        <v>150.30022023824344</v>
      </c>
      <c r="D10">
        <v>142.77232122187363</v>
      </c>
      <c r="E10">
        <v>136.55681265105915</v>
      </c>
      <c r="F10">
        <v>131.29933624569287</v>
      </c>
      <c r="G10">
        <v>126.76811535098167</v>
      </c>
      <c r="H10">
        <v>122.80398842608523</v>
      </c>
    </row>
    <row r="11" spans="1:10" x14ac:dyDescent="0.25">
      <c r="B11">
        <v>45</v>
      </c>
      <c r="C11" t="str">
        <v>нельзя</v>
      </c>
      <c r="D11" t="str">
        <v>нельзя</v>
      </c>
      <c r="E11" t="str">
        <v>нельзя</v>
      </c>
      <c r="F11">
        <v>136.55681265105915</v>
      </c>
      <c r="G11">
        <v>131.84415301017739</v>
      </c>
      <c r="H11">
        <v>127.7212948656766</v>
      </c>
    </row>
    <row r="12" spans="1:10" x14ac:dyDescent="0.25">
      <c r="B12">
        <v>50</v>
      </c>
      <c r="C12" t="str">
        <v>нельзя</v>
      </c>
      <c r="D12" t="str">
        <v>нельзя</v>
      </c>
      <c r="E12" t="str">
        <v>нельзя</v>
      </c>
      <c r="F12">
        <v>141.43792239294069</v>
      </c>
      <c r="G12">
        <v>136.55681265105915</v>
      </c>
      <c r="H12">
        <v>132.28658636971599</v>
      </c>
    </row>
    <row r="13" spans="1:10" x14ac:dyDescent="0.25">
      <c r="B13">
        <v>55</v>
      </c>
      <c r="C13" t="str">
        <v>нельзя</v>
      </c>
      <c r="D13" t="str">
        <v>нельзя</v>
      </c>
      <c r="E13" t="str">
        <v>нельзя</v>
      </c>
      <c r="F13">
        <v>146.00355485769353</v>
      </c>
      <c r="G13">
        <v>140.96488232978874</v>
      </c>
      <c r="H13">
        <v>136.55681265105915</v>
      </c>
    </row>
    <row r="14" spans="1:10" x14ac:dyDescent="0.25">
      <c r="B14">
        <v>60</v>
      </c>
      <c r="C14" t="str">
        <v>нельзя</v>
      </c>
      <c r="D14" t="str">
        <v>нельзя</v>
      </c>
      <c r="E14" t="str">
        <v>нельзя</v>
      </c>
      <c r="F14">
        <v>150.30022023824344</v>
      </c>
      <c r="G14">
        <v>145.11326714391231</v>
      </c>
      <c r="H14">
        <v>140.57547459369434</v>
      </c>
    </row>
    <row r="16" spans="1:10" x14ac:dyDescent="0.25">
      <c r="B16" s="14"/>
      <c r="C16" s="14"/>
      <c r="D16" s="14"/>
    </row>
  </sheetData>
  <mergeCells count="1">
    <mergeCell ref="C2:H2"/>
  </mergeCells>
  <conditionalFormatting sqref="C4:H14">
    <cfRule type="colorScale" priority="1">
      <colorScale>
        <cfvo type="min"/>
        <cfvo type="max"/>
        <color rgb="FFFCFCFF"/>
        <color rgb="FFF8696B"/>
      </colorScale>
    </cfRule>
    <cfRule type="cellIs" priority="2" operator="equal">
      <formula>"нельзя"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Циклоида</vt:lpstr>
      <vt:lpstr>Болт</vt:lpstr>
      <vt:lpstr>Эллипсоид</vt:lpstr>
      <vt:lpstr>Аппроксимация</vt:lpstr>
      <vt:lpstr>Крутящийся_вал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Valentina.Alexandrov</dc:creator>
  <cp:lastModifiedBy>Admin</cp:lastModifiedBy>
  <dcterms:created xsi:type="dcterms:W3CDTF">2021-06-09T08:07:06Z</dcterms:created>
  <dcterms:modified xsi:type="dcterms:W3CDTF">2021-06-10T04:27:09Z</dcterms:modified>
</cp:coreProperties>
</file>