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1460" windowHeight="5328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27" i="1" l="1"/>
  <c r="J27" i="1"/>
  <c r="H27" i="1"/>
  <c r="H25" i="1"/>
  <c r="H23" i="1"/>
  <c r="H21" i="1"/>
  <c r="H19" i="1"/>
  <c r="H17" i="1"/>
  <c r="G28" i="1"/>
  <c r="G27" i="1"/>
  <c r="H13" i="1"/>
  <c r="G13" i="1"/>
  <c r="B28" i="1"/>
  <c r="N12" i="1"/>
  <c r="N26" i="1"/>
  <c r="F26" i="1"/>
  <c r="H26" i="1" s="1"/>
  <c r="E26" i="1"/>
  <c r="G26" i="1" s="1"/>
  <c r="N24" i="1"/>
  <c r="H24" i="1"/>
  <c r="F24" i="1"/>
  <c r="E24" i="1"/>
  <c r="G24" i="1" s="1"/>
  <c r="N22" i="1"/>
  <c r="F22" i="1"/>
  <c r="H22" i="1" s="1"/>
  <c r="E22" i="1"/>
  <c r="G22" i="1" s="1"/>
  <c r="N20" i="1"/>
  <c r="F20" i="1"/>
  <c r="H20" i="1" s="1"/>
  <c r="E20" i="1"/>
  <c r="G20" i="1" s="1"/>
  <c r="N18" i="1"/>
  <c r="F18" i="1"/>
  <c r="H18" i="1" s="1"/>
  <c r="E18" i="1"/>
  <c r="G18" i="1" s="1"/>
  <c r="N16" i="1"/>
  <c r="F16" i="1"/>
  <c r="H16" i="1" s="1"/>
  <c r="L16" i="1" s="1"/>
  <c r="E16" i="1"/>
  <c r="G16" i="1" s="1"/>
  <c r="J16" i="1" s="1"/>
  <c r="J18" i="1" s="1"/>
  <c r="N10" i="1"/>
  <c r="N8" i="1"/>
  <c r="N6" i="1"/>
  <c r="N4" i="1"/>
  <c r="N2" i="1"/>
  <c r="N13" i="1" s="1"/>
  <c r="B13" i="1"/>
  <c r="G4" i="1"/>
  <c r="G8" i="1"/>
  <c r="G12" i="1"/>
  <c r="F12" i="1"/>
  <c r="H12" i="1" s="1"/>
  <c r="E12" i="1"/>
  <c r="E10" i="1"/>
  <c r="G10" i="1" s="1"/>
  <c r="E8" i="1"/>
  <c r="F2" i="1"/>
  <c r="H2" i="1" s="1"/>
  <c r="L2" i="1" s="1"/>
  <c r="L4" i="1" s="1"/>
  <c r="L6" i="1" s="1"/>
  <c r="L8" i="1" s="1"/>
  <c r="L10" i="1" s="1"/>
  <c r="L12" i="1" s="1"/>
  <c r="E4" i="1"/>
  <c r="F4" i="1"/>
  <c r="H4" i="1" s="1"/>
  <c r="E6" i="1"/>
  <c r="G6" i="1" s="1"/>
  <c r="F6" i="1"/>
  <c r="H6" i="1" s="1"/>
  <c r="F8" i="1"/>
  <c r="H8" i="1" s="1"/>
  <c r="F10" i="1"/>
  <c r="H10" i="1" s="1"/>
  <c r="E2" i="1"/>
  <c r="G2" i="1" s="1"/>
  <c r="J2" i="1" s="1"/>
  <c r="J4" i="1" s="1"/>
  <c r="J6" i="1" s="1"/>
  <c r="J8" i="1" s="1"/>
  <c r="H28" i="1" l="1"/>
  <c r="J10" i="1"/>
  <c r="J12" i="1" s="1"/>
  <c r="J20" i="1"/>
  <c r="J22" i="1" s="1"/>
  <c r="J24" i="1" s="1"/>
  <c r="J26" i="1" s="1"/>
  <c r="G25" i="1" s="1"/>
  <c r="G23" i="1"/>
  <c r="N27" i="1"/>
  <c r="L18" i="1"/>
  <c r="L20" i="1" s="1"/>
  <c r="L22" i="1" s="1"/>
  <c r="L24" i="1" s="1"/>
  <c r="L26" i="1" s="1"/>
  <c r="G17" i="1" l="1"/>
  <c r="J17" i="1" s="1"/>
  <c r="J19" i="1" s="1"/>
  <c r="L17" i="1"/>
  <c r="L19" i="1" s="1"/>
  <c r="L21" i="1" s="1"/>
  <c r="L23" i="1" s="1"/>
  <c r="L25" i="1" s="1"/>
  <c r="G19" i="1"/>
  <c r="G21" i="1"/>
  <c r="J21" i="1" l="1"/>
  <c r="J23" i="1" s="1"/>
  <c r="J25" i="1" s="1"/>
  <c r="B27" i="1" s="1"/>
</calcChain>
</file>

<file path=xl/sharedStrings.xml><?xml version="1.0" encoding="utf-8"?>
<sst xmlns="http://schemas.openxmlformats.org/spreadsheetml/2006/main" count="69" uniqueCount="34">
  <si>
    <t>№ линии</t>
  </si>
  <si>
    <t>Длина, м</t>
  </si>
  <si>
    <t>Румб</t>
  </si>
  <si>
    <t>Угол r</t>
  </si>
  <si>
    <t>1 - 2</t>
  </si>
  <si>
    <t>2 - 3</t>
  </si>
  <si>
    <t>3 - 4</t>
  </si>
  <si>
    <t>5 - 6</t>
  </si>
  <si>
    <t>6 - 1</t>
  </si>
  <si>
    <t>СЗ</t>
  </si>
  <si>
    <t>СВ</t>
  </si>
  <si>
    <t>ЮВ</t>
  </si>
  <si>
    <t>4 - 5</t>
  </si>
  <si>
    <t>ЮЗ</t>
  </si>
  <si>
    <t>cos r</t>
  </si>
  <si>
    <t>sin r</t>
  </si>
  <si>
    <t>Δx</t>
  </si>
  <si>
    <t>Δy</t>
  </si>
  <si>
    <t>x2 =</t>
  </si>
  <si>
    <t>y2 =</t>
  </si>
  <si>
    <t>x3 =</t>
  </si>
  <si>
    <t>y3 =</t>
  </si>
  <si>
    <t>x4 =</t>
  </si>
  <si>
    <t>y4 =</t>
  </si>
  <si>
    <t>x5 =</t>
  </si>
  <si>
    <t>y5 =</t>
  </si>
  <si>
    <t>x6 =</t>
  </si>
  <si>
    <t>x1 =</t>
  </si>
  <si>
    <t>y1 =</t>
  </si>
  <si>
    <t>Расчётные координаты</t>
  </si>
  <si>
    <t>Корректировка хода</t>
  </si>
  <si>
    <t>Угол в точке</t>
  </si>
  <si>
    <t>Расч. и исправл. координаты</t>
  </si>
  <si>
    <t>y6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</si>
</sst>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7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7" workbookViewId="0">
      <selection activeCell="L28" sqref="L28"/>
    </sheetView>
  </sheetViews>
  <sheetFormatPr defaultRowHeight="19.95" customHeight="1" x14ac:dyDescent="0.3"/>
  <cols>
    <col min="1" max="6" width="8.88671875" style="1"/>
    <col min="7" max="7" width="10.33203125" style="1" customWidth="1"/>
    <col min="8" max="8" width="10.109375" style="1" customWidth="1"/>
    <col min="9" max="9" width="11.6640625" style="1" customWidth="1"/>
    <col min="10" max="10" width="10.109375" style="1" customWidth="1"/>
    <col min="11" max="11" width="13.44140625" style="1" customWidth="1"/>
    <col min="12" max="12" width="10.109375" style="1" customWidth="1"/>
    <col min="13" max="13" width="8.88671875" style="1"/>
    <col min="14" max="14" width="9.5546875" style="1" customWidth="1"/>
    <col min="15" max="15" width="10.21875" style="1" bestFit="1" customWidth="1"/>
    <col min="16" max="16384" width="8.88671875" style="1"/>
  </cols>
  <sheetData>
    <row r="1" spans="1:1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" t="s">
        <v>14</v>
      </c>
      <c r="F1" s="1" t="s">
        <v>15</v>
      </c>
      <c r="G1" s="5" t="s">
        <v>16</v>
      </c>
      <c r="H1" s="5" t="s">
        <v>17</v>
      </c>
      <c r="I1" s="7" t="s">
        <v>29</v>
      </c>
      <c r="J1" s="8"/>
      <c r="K1" s="8"/>
      <c r="L1" s="9"/>
      <c r="M1" s="16" t="s">
        <v>31</v>
      </c>
      <c r="N1" s="6"/>
    </row>
    <row r="2" spans="1:15" ht="19.95" customHeight="1" x14ac:dyDescent="0.3">
      <c r="A2" s="3" t="s">
        <v>4</v>
      </c>
      <c r="B2" s="2">
        <v>107.1</v>
      </c>
      <c r="C2" s="2" t="s">
        <v>9</v>
      </c>
      <c r="D2" s="4">
        <v>41</v>
      </c>
      <c r="E2" s="1">
        <f>COS(D2*3.14159/180)</f>
        <v>0.75470997676359686</v>
      </c>
      <c r="F2" s="1">
        <f>-SIN(D2*3.14159/180)</f>
        <v>-0.65605857282219182</v>
      </c>
      <c r="G2" s="1">
        <f>E2*B2</f>
        <v>80.829438511381213</v>
      </c>
      <c r="H2" s="1">
        <f>F2*B2</f>
        <v>-70.263873149256739</v>
      </c>
      <c r="I2" s="10" t="s">
        <v>18</v>
      </c>
      <c r="J2" s="11">
        <f>G2</f>
        <v>80.829438511381213</v>
      </c>
      <c r="K2" s="11" t="s">
        <v>19</v>
      </c>
      <c r="L2" s="12">
        <f>H2</f>
        <v>-70.263873149256739</v>
      </c>
      <c r="M2" s="1">
        <v>1</v>
      </c>
      <c r="N2" s="17">
        <f>D2+D12</f>
        <v>108</v>
      </c>
    </row>
    <row r="3" spans="1:15" ht="19.95" customHeight="1" x14ac:dyDescent="0.3">
      <c r="A3" s="2"/>
      <c r="B3" s="2"/>
      <c r="C3" s="2"/>
      <c r="D3" s="2"/>
      <c r="I3" s="10"/>
      <c r="J3" s="11"/>
      <c r="K3" s="11"/>
      <c r="L3" s="12"/>
    </row>
    <row r="4" spans="1:15" ht="19.95" customHeight="1" x14ac:dyDescent="0.3">
      <c r="A4" s="3" t="s">
        <v>5</v>
      </c>
      <c r="B4" s="2">
        <v>95.7</v>
      </c>
      <c r="C4" s="2" t="s">
        <v>10</v>
      </c>
      <c r="D4" s="2">
        <v>41.5</v>
      </c>
      <c r="E4" s="1">
        <f t="shared" ref="E4:E6" si="0">COS(D4*3.14159/180)</f>
        <v>0.74895612617972074</v>
      </c>
      <c r="F4" s="1">
        <f t="shared" ref="F4:F10" si="1">SIN(D4*3.14159/180)</f>
        <v>0.66261959000460158</v>
      </c>
      <c r="G4" s="1">
        <f t="shared" ref="G4:G12" si="2">E4*B4</f>
        <v>71.675101275399271</v>
      </c>
      <c r="H4" s="1">
        <f t="shared" ref="H3:H12" si="3">F4*B4</f>
        <v>63.412694763440371</v>
      </c>
      <c r="I4" s="10" t="s">
        <v>20</v>
      </c>
      <c r="J4" s="11">
        <f>J2+G4</f>
        <v>152.50453978678047</v>
      </c>
      <c r="K4" s="11" t="s">
        <v>21</v>
      </c>
      <c r="L4" s="12">
        <f>L2+H4</f>
        <v>-6.8511783858163682</v>
      </c>
      <c r="M4" s="1">
        <v>2</v>
      </c>
      <c r="N4" s="17">
        <f>180-D2-D4</f>
        <v>97.5</v>
      </c>
    </row>
    <row r="5" spans="1:15" ht="19.95" customHeight="1" x14ac:dyDescent="0.3">
      <c r="A5" s="2"/>
      <c r="B5" s="2"/>
      <c r="C5" s="2"/>
      <c r="D5" s="2"/>
      <c r="I5" s="10"/>
      <c r="J5" s="11"/>
      <c r="K5" s="11"/>
      <c r="L5" s="12"/>
    </row>
    <row r="6" spans="1:15" ht="19.95" customHeight="1" x14ac:dyDescent="0.3">
      <c r="A6" s="3" t="s">
        <v>6</v>
      </c>
      <c r="B6" s="2">
        <v>102.2</v>
      </c>
      <c r="C6" s="2" t="s">
        <v>10</v>
      </c>
      <c r="D6" s="4">
        <v>48.5</v>
      </c>
      <c r="E6" s="1">
        <f t="shared" si="0"/>
        <v>0.6626205837151844</v>
      </c>
      <c r="F6" s="1">
        <f t="shared" si="1"/>
        <v>0.74895524701877103</v>
      </c>
      <c r="G6" s="1">
        <f t="shared" si="2"/>
        <v>67.71982365569184</v>
      </c>
      <c r="H6" s="1">
        <f t="shared" si="3"/>
        <v>76.543226245318408</v>
      </c>
      <c r="I6" s="10" t="s">
        <v>22</v>
      </c>
      <c r="J6" s="11">
        <f>J4+G6</f>
        <v>220.22436344247231</v>
      </c>
      <c r="K6" s="11" t="s">
        <v>23</v>
      </c>
      <c r="L6" s="12">
        <f>L4+H6</f>
        <v>69.69204785950204</v>
      </c>
      <c r="M6" s="1">
        <v>3</v>
      </c>
      <c r="N6" s="17">
        <f>180-D6+D4</f>
        <v>173</v>
      </c>
    </row>
    <row r="7" spans="1:15" ht="19.95" customHeight="1" x14ac:dyDescent="0.3">
      <c r="A7" s="2"/>
      <c r="B7" s="2"/>
      <c r="C7" s="2"/>
      <c r="D7" s="2"/>
      <c r="I7" s="10"/>
      <c r="J7" s="11"/>
      <c r="K7" s="11"/>
      <c r="L7" s="12"/>
    </row>
    <row r="8" spans="1:15" ht="19.95" customHeight="1" x14ac:dyDescent="0.3">
      <c r="A8" s="3" t="s">
        <v>12</v>
      </c>
      <c r="B8" s="2">
        <v>95.7</v>
      </c>
      <c r="C8" s="2" t="s">
        <v>11</v>
      </c>
      <c r="D8" s="4">
        <v>42</v>
      </c>
      <c r="E8" s="1">
        <f>-COS(D8*3.14159/180)</f>
        <v>-0.74314523978348623</v>
      </c>
      <c r="F8" s="1">
        <f t="shared" si="1"/>
        <v>0.66913014622504097</v>
      </c>
      <c r="G8" s="1">
        <f t="shared" si="2"/>
        <v>-71.118999447279634</v>
      </c>
      <c r="H8" s="1">
        <f t="shared" si="3"/>
        <v>64.035754993736418</v>
      </c>
      <c r="I8" s="10" t="s">
        <v>24</v>
      </c>
      <c r="J8" s="11">
        <f>J6+G8</f>
        <v>149.10536399519268</v>
      </c>
      <c r="K8" s="11" t="s">
        <v>25</v>
      </c>
      <c r="L8" s="12">
        <f>L6+H8</f>
        <v>133.72780285323847</v>
      </c>
      <c r="M8" s="1">
        <v>4</v>
      </c>
      <c r="N8" s="17">
        <f>D6+D8</f>
        <v>90.5</v>
      </c>
    </row>
    <row r="9" spans="1:15" ht="19.95" customHeight="1" x14ac:dyDescent="0.3">
      <c r="A9" s="3"/>
      <c r="B9" s="2"/>
      <c r="C9" s="2"/>
      <c r="D9" s="2"/>
      <c r="I9" s="10"/>
      <c r="J9" s="11"/>
      <c r="K9" s="11"/>
      <c r="L9" s="12"/>
    </row>
    <row r="10" spans="1:15" ht="19.95" customHeight="1" x14ac:dyDescent="0.3">
      <c r="A10" s="3" t="s">
        <v>7</v>
      </c>
      <c r="B10" s="2">
        <v>91.8</v>
      </c>
      <c r="C10" s="2" t="s">
        <v>11</v>
      </c>
      <c r="D10" s="2">
        <v>1.75</v>
      </c>
      <c r="E10" s="1">
        <f>-COS(D10*3.14159/180)</f>
        <v>-0.99953359162456934</v>
      </c>
      <c r="F10" s="1">
        <f t="shared" si="1"/>
        <v>3.0538487423065783E-2</v>
      </c>
      <c r="G10" s="1">
        <f t="shared" si="2"/>
        <v>-91.757183711135468</v>
      </c>
      <c r="H10" s="1">
        <f t="shared" si="3"/>
        <v>2.803433145437439</v>
      </c>
      <c r="I10" s="10" t="s">
        <v>26</v>
      </c>
      <c r="J10" s="11">
        <f>J8+G10</f>
        <v>57.348180284057207</v>
      </c>
      <c r="K10" s="11" t="s">
        <v>33</v>
      </c>
      <c r="L10" s="12">
        <f>L8+H10</f>
        <v>136.53123599867592</v>
      </c>
      <c r="M10" s="1">
        <v>5</v>
      </c>
      <c r="N10" s="18">
        <f>180+D10-D8</f>
        <v>139.75</v>
      </c>
    </row>
    <row r="11" spans="1:15" ht="19.95" customHeight="1" x14ac:dyDescent="0.3">
      <c r="A11" s="3"/>
      <c r="B11" s="2"/>
      <c r="C11" s="2"/>
      <c r="D11" s="2"/>
      <c r="I11" s="10"/>
      <c r="J11" s="11"/>
      <c r="K11" s="11"/>
      <c r="L11" s="12"/>
    </row>
    <row r="12" spans="1:15" ht="19.95" customHeight="1" x14ac:dyDescent="0.3">
      <c r="A12" s="3" t="s">
        <v>8</v>
      </c>
      <c r="B12" s="2">
        <v>149.1</v>
      </c>
      <c r="C12" s="2" t="s">
        <v>13</v>
      </c>
      <c r="D12" s="4">
        <v>67</v>
      </c>
      <c r="E12" s="1">
        <f>-COS(D12*3.14159/180)</f>
        <v>-0.39073203769482207</v>
      </c>
      <c r="F12" s="1">
        <f>-SIN(D12*3.14159/180)</f>
        <v>-0.92050446751705239</v>
      </c>
      <c r="G12" s="1">
        <f t="shared" si="2"/>
        <v>-58.258146820297966</v>
      </c>
      <c r="H12" s="1">
        <f t="shared" si="3"/>
        <v>-137.24721610679251</v>
      </c>
      <c r="I12" s="13" t="s">
        <v>27</v>
      </c>
      <c r="J12" s="14">
        <f>J10+G12</f>
        <v>-0.90996653624075918</v>
      </c>
      <c r="K12" s="14" t="s">
        <v>28</v>
      </c>
      <c r="L12" s="15">
        <f>L10+H12</f>
        <v>-0.71598010811658241</v>
      </c>
      <c r="M12" s="1">
        <v>6</v>
      </c>
      <c r="N12" s="18">
        <f>180-D10-D12</f>
        <v>111.25</v>
      </c>
    </row>
    <row r="13" spans="1:15" ht="19.95" customHeight="1" x14ac:dyDescent="0.3">
      <c r="B13" s="1">
        <f>SUM(B2:B12)</f>
        <v>641.6</v>
      </c>
      <c r="G13" s="20">
        <f>G2+G4+G6+G8+G10+G12</f>
        <v>-0.90996653624075918</v>
      </c>
      <c r="H13" s="20">
        <f>H2+H4+H6+H8+H10+H12</f>
        <v>-0.71598010811658241</v>
      </c>
      <c r="N13" s="21">
        <f>SUM(N2:N12)</f>
        <v>720</v>
      </c>
    </row>
    <row r="14" spans="1:15" ht="19.95" customHeight="1" x14ac:dyDescent="0.3">
      <c r="D14" s="6" t="s">
        <v>30</v>
      </c>
      <c r="E14" s="6"/>
      <c r="F14" s="6"/>
      <c r="G14" s="6"/>
      <c r="H14" s="6"/>
      <c r="I14" s="6"/>
      <c r="N14" s="25"/>
    </row>
    <row r="15" spans="1:15" ht="19.95" customHeight="1" x14ac:dyDescent="0.3">
      <c r="A15" s="2" t="s">
        <v>0</v>
      </c>
      <c r="B15" s="2" t="s">
        <v>1</v>
      </c>
      <c r="C15" s="2" t="s">
        <v>2</v>
      </c>
      <c r="D15" s="2" t="s">
        <v>3</v>
      </c>
      <c r="E15" s="1" t="s">
        <v>14</v>
      </c>
      <c r="F15" s="1" t="s">
        <v>15</v>
      </c>
      <c r="G15" s="5" t="s">
        <v>16</v>
      </c>
      <c r="H15" s="5" t="s">
        <v>17</v>
      </c>
      <c r="I15" s="7" t="s">
        <v>32</v>
      </c>
      <c r="J15" s="8"/>
      <c r="K15" s="8"/>
      <c r="L15" s="9"/>
      <c r="M15" s="16" t="s">
        <v>31</v>
      </c>
      <c r="N15" s="6"/>
    </row>
    <row r="16" spans="1:15" ht="19.95" customHeight="1" x14ac:dyDescent="0.3">
      <c r="A16" s="3" t="s">
        <v>4</v>
      </c>
      <c r="B16" s="2">
        <v>107.1</v>
      </c>
      <c r="C16" s="2" t="s">
        <v>9</v>
      </c>
      <c r="D16" s="4">
        <v>41</v>
      </c>
      <c r="E16" s="1">
        <f>COS(D16*3.14159/180)</f>
        <v>0.75470997676359686</v>
      </c>
      <c r="F16" s="1">
        <f>-SIN(D16*3.14159/180)</f>
        <v>-0.65605857282219182</v>
      </c>
      <c r="G16" s="1">
        <f>E16*B16</f>
        <v>80.829438511381213</v>
      </c>
      <c r="H16" s="1">
        <f>F16*B16</f>
        <v>-70.263873149256739</v>
      </c>
      <c r="I16" s="10" t="s">
        <v>18</v>
      </c>
      <c r="J16" s="11">
        <f>G16</f>
        <v>80.829438511381213</v>
      </c>
      <c r="K16" s="11" t="s">
        <v>19</v>
      </c>
      <c r="L16" s="12">
        <f>H16</f>
        <v>-70.263873149256739</v>
      </c>
      <c r="M16" s="1">
        <v>1</v>
      </c>
      <c r="N16" s="17">
        <f>D16+D26</f>
        <v>108</v>
      </c>
      <c r="O16" s="20"/>
    </row>
    <row r="17" spans="1:15" ht="19.95" customHeight="1" x14ac:dyDescent="0.3">
      <c r="A17" s="2"/>
      <c r="B17" s="2"/>
      <c r="C17" s="2"/>
      <c r="D17" s="2"/>
      <c r="G17" s="23">
        <f>(B16/B28)*(-J26)+G16</f>
        <v>80.981335980258066</v>
      </c>
      <c r="H17" s="24">
        <f>(B16/B28)*(-L26)+H16</f>
        <v>-70.144357143054606</v>
      </c>
      <c r="I17" s="10"/>
      <c r="J17" s="22">
        <f>G17</f>
        <v>80.981335980258066</v>
      </c>
      <c r="K17" s="10"/>
      <c r="L17" s="22">
        <f>H17</f>
        <v>-70.144357143054606</v>
      </c>
      <c r="O17" s="20"/>
    </row>
    <row r="18" spans="1:15" ht="19.95" customHeight="1" x14ac:dyDescent="0.3">
      <c r="A18" s="3" t="s">
        <v>5</v>
      </c>
      <c r="B18" s="2">
        <v>95.7</v>
      </c>
      <c r="C18" s="2" t="s">
        <v>10</v>
      </c>
      <c r="D18" s="2">
        <v>41.5</v>
      </c>
      <c r="E18" s="1">
        <f t="shared" ref="E18:E20" si="4">COS(D18*3.14159/180)</f>
        <v>0.74895612617972074</v>
      </c>
      <c r="F18" s="1">
        <f t="shared" ref="F18:F27" si="5">SIN(D18*3.14159/180)</f>
        <v>0.66261959000460158</v>
      </c>
      <c r="G18" s="1">
        <f t="shared" ref="G18:G27" si="6">E18*B18</f>
        <v>71.675101275399271</v>
      </c>
      <c r="H18" s="1">
        <f t="shared" ref="H18:H27" si="7">F18*B18</f>
        <v>63.412694763440371</v>
      </c>
      <c r="I18" s="10" t="s">
        <v>20</v>
      </c>
      <c r="J18" s="11">
        <f>J16+G18</f>
        <v>152.50453978678047</v>
      </c>
      <c r="K18" s="11" t="s">
        <v>21</v>
      </c>
      <c r="L18" s="12">
        <f>L16+H18</f>
        <v>-6.8511783858163682</v>
      </c>
      <c r="M18" s="1">
        <v>2</v>
      </c>
      <c r="N18" s="17">
        <f>180-D16-D18</f>
        <v>97.5</v>
      </c>
      <c r="O18" s="20"/>
    </row>
    <row r="19" spans="1:15" ht="19.95" customHeight="1" x14ac:dyDescent="0.3">
      <c r="A19" s="2"/>
      <c r="B19" s="2"/>
      <c r="C19" s="2"/>
      <c r="D19" s="2"/>
      <c r="G19" s="23">
        <f>(B18/B28)*(-J26)+G18</f>
        <v>71.810830386244405</v>
      </c>
      <c r="H19" s="24">
        <f>(B18/B28)*(-L26)+H18</f>
        <v>63.519489177945914</v>
      </c>
      <c r="I19" s="10"/>
      <c r="J19" s="22">
        <f>J17+G19</f>
        <v>152.79216636650247</v>
      </c>
      <c r="K19" s="10"/>
      <c r="L19" s="22">
        <f>L17+H19</f>
        <v>-6.6248679651086917</v>
      </c>
      <c r="O19" s="20"/>
    </row>
    <row r="20" spans="1:15" ht="19.95" customHeight="1" x14ac:dyDescent="0.3">
      <c r="A20" s="3" t="s">
        <v>6</v>
      </c>
      <c r="B20" s="2">
        <v>102.2</v>
      </c>
      <c r="C20" s="2" t="s">
        <v>10</v>
      </c>
      <c r="D20" s="4">
        <v>48.5</v>
      </c>
      <c r="E20" s="1">
        <f t="shared" si="4"/>
        <v>0.6626205837151844</v>
      </c>
      <c r="F20" s="1">
        <f t="shared" ref="F20:F27" si="8">SIN(D20*3.14159/180)</f>
        <v>0.74895524701877103</v>
      </c>
      <c r="G20" s="1">
        <f t="shared" ref="G20:G27" si="9">E20*B20</f>
        <v>67.71982365569184</v>
      </c>
      <c r="H20" s="1">
        <f t="shared" ref="H20:H27" si="10">F20*B20</f>
        <v>76.543226245318408</v>
      </c>
      <c r="I20" s="10" t="s">
        <v>22</v>
      </c>
      <c r="J20" s="11">
        <f>J18+G20</f>
        <v>220.22436344247231</v>
      </c>
      <c r="K20" s="11" t="s">
        <v>23</v>
      </c>
      <c r="L20" s="12">
        <f>L18+H20</f>
        <v>69.69204785950204</v>
      </c>
      <c r="M20" s="1">
        <v>3</v>
      </c>
      <c r="N20" s="17">
        <f>180-D20+D18</f>
        <v>173</v>
      </c>
      <c r="O20" s="20"/>
    </row>
    <row r="21" spans="1:15" ht="19.95" customHeight="1" x14ac:dyDescent="0.3">
      <c r="A21" s="2"/>
      <c r="B21" s="2"/>
      <c r="C21" s="2"/>
      <c r="D21" s="2"/>
      <c r="G21" s="23">
        <f>(B20/B28)*(-J26)+G20</f>
        <v>67.8647715671691</v>
      </c>
      <c r="H21" s="24">
        <f>(B20/B28)*(-L26)+H20</f>
        <v>76.657274198949196</v>
      </c>
      <c r="I21" s="10"/>
      <c r="J21" s="22">
        <f>J19+G21</f>
        <v>220.65693793367157</v>
      </c>
      <c r="K21" s="10"/>
      <c r="L21" s="22">
        <f>L19+H21</f>
        <v>70.032406233840504</v>
      </c>
      <c r="O21" s="20"/>
    </row>
    <row r="22" spans="1:15" ht="19.95" customHeight="1" x14ac:dyDescent="0.3">
      <c r="A22" s="3" t="s">
        <v>12</v>
      </c>
      <c r="B22" s="2">
        <v>95.7</v>
      </c>
      <c r="C22" s="2" t="s">
        <v>11</v>
      </c>
      <c r="D22" s="4">
        <v>42</v>
      </c>
      <c r="E22" s="1">
        <f>-COS(D22*3.14159/180)</f>
        <v>-0.74314523978348623</v>
      </c>
      <c r="F22" s="1">
        <f t="shared" ref="F22:F27" si="11">SIN(D22*3.14159/180)</f>
        <v>0.66913014622504097</v>
      </c>
      <c r="G22" s="1">
        <f t="shared" ref="G22:G27" si="12">E22*B22</f>
        <v>-71.118999447279634</v>
      </c>
      <c r="H22" s="1">
        <f t="shared" ref="H22:H27" si="13">F22*B22</f>
        <v>64.035754993736418</v>
      </c>
      <c r="I22" s="10" t="s">
        <v>24</v>
      </c>
      <c r="J22" s="11">
        <f>J20+G22</f>
        <v>149.10536399519268</v>
      </c>
      <c r="K22" s="11" t="s">
        <v>25</v>
      </c>
      <c r="L22" s="12">
        <f>L20+H22</f>
        <v>133.72780285323847</v>
      </c>
      <c r="M22" s="1">
        <v>4</v>
      </c>
      <c r="N22" s="17">
        <f>D20+D22</f>
        <v>90.5</v>
      </c>
      <c r="O22" s="20"/>
    </row>
    <row r="23" spans="1:15" ht="19.95" customHeight="1" x14ac:dyDescent="0.3">
      <c r="A23" s="2"/>
      <c r="B23" s="2"/>
      <c r="C23" s="2"/>
      <c r="D23" s="2"/>
      <c r="G23" s="23">
        <f>(B22/B28)*(-J26)+G22</f>
        <v>-70.983270336434501</v>
      </c>
      <c r="H23" s="24">
        <f>(B22/B28)*(-L26)+H22</f>
        <v>64.142549408241962</v>
      </c>
      <c r="I23" s="10"/>
      <c r="J23" s="22">
        <f>J21+G23</f>
        <v>149.67366759723706</v>
      </c>
      <c r="K23" s="10"/>
      <c r="L23" s="22">
        <f>L21+H23</f>
        <v>134.17495564208247</v>
      </c>
      <c r="O23" s="20"/>
    </row>
    <row r="24" spans="1:15" ht="19.95" customHeight="1" x14ac:dyDescent="0.3">
      <c r="A24" s="3" t="s">
        <v>7</v>
      </c>
      <c r="B24" s="2">
        <v>91.8</v>
      </c>
      <c r="C24" s="2" t="s">
        <v>11</v>
      </c>
      <c r="D24" s="2">
        <v>1.75</v>
      </c>
      <c r="E24" s="1">
        <f>-COS(D24*3.14159/180)</f>
        <v>-0.99953359162456934</v>
      </c>
      <c r="F24" s="1">
        <f t="shared" ref="F24:F27" si="14">SIN(D24*3.14159/180)</f>
        <v>3.0538487423065783E-2</v>
      </c>
      <c r="G24" s="1">
        <f t="shared" ref="G24:G27" si="15">E24*B24</f>
        <v>-91.757183711135468</v>
      </c>
      <c r="H24" s="1">
        <f t="shared" ref="H24:H27" si="16">F24*B24</f>
        <v>2.803433145437439</v>
      </c>
      <c r="I24" s="10" t="s">
        <v>26</v>
      </c>
      <c r="J24" s="11">
        <f>J22+G24</f>
        <v>57.348180284057207</v>
      </c>
      <c r="K24" s="11" t="s">
        <v>33</v>
      </c>
      <c r="L24" s="12">
        <f>L22+H24</f>
        <v>136.53123599867592</v>
      </c>
      <c r="M24" s="1">
        <v>5</v>
      </c>
      <c r="N24" s="18">
        <f>180+D24-D22</f>
        <v>139.75</v>
      </c>
      <c r="O24" s="20"/>
    </row>
    <row r="25" spans="1:15" ht="19.95" customHeight="1" x14ac:dyDescent="0.3">
      <c r="A25" s="2"/>
      <c r="B25" s="2"/>
      <c r="C25" s="2"/>
      <c r="D25" s="2"/>
      <c r="G25" s="23">
        <f>(B24/B28)*(-J26)+G24</f>
        <v>-91.626985880669594</v>
      </c>
      <c r="H25" s="24">
        <f>(B24/B28)*(-L26)+H24</f>
        <v>2.9058754364678352</v>
      </c>
      <c r="I25" s="10"/>
      <c r="J25" s="22">
        <f>J23+G25</f>
        <v>58.046681716567463</v>
      </c>
      <c r="K25" s="10"/>
      <c r="L25" s="22">
        <f>L23+H25</f>
        <v>137.08083107855029</v>
      </c>
      <c r="O25" s="20"/>
    </row>
    <row r="26" spans="1:15" ht="19.95" customHeight="1" x14ac:dyDescent="0.3">
      <c r="A26" s="3" t="s">
        <v>8</v>
      </c>
      <c r="B26" s="2">
        <v>149.1</v>
      </c>
      <c r="C26" s="2" t="s">
        <v>13</v>
      </c>
      <c r="D26" s="4">
        <v>67</v>
      </c>
      <c r="E26" s="1">
        <f>-COS(D26*3.14159/180)</f>
        <v>-0.39073203769482207</v>
      </c>
      <c r="F26" s="1">
        <f>-SIN(D26*3.14159/180)</f>
        <v>-0.92050446751705239</v>
      </c>
      <c r="G26" s="1">
        <f t="shared" ref="G26:G27" si="17">E26*B26</f>
        <v>-58.258146820297966</v>
      </c>
      <c r="H26" s="1">
        <f t="shared" ref="H26:H27" si="18">F26*B26</f>
        <v>-137.24721610679251</v>
      </c>
      <c r="I26" s="13" t="s">
        <v>27</v>
      </c>
      <c r="J26" s="14">
        <f>J24+G26</f>
        <v>-0.90996653624075918</v>
      </c>
      <c r="K26" s="14" t="s">
        <v>28</v>
      </c>
      <c r="L26" s="15">
        <f>L24+H26</f>
        <v>-0.71598010811658241</v>
      </c>
      <c r="M26" s="1">
        <v>6</v>
      </c>
      <c r="N26" s="18">
        <f>180-D24-D26</f>
        <v>111.25</v>
      </c>
      <c r="O26" s="20"/>
    </row>
    <row r="27" spans="1:15" ht="19.95" customHeight="1" x14ac:dyDescent="0.3">
      <c r="A27" s="11"/>
      <c r="B27" s="1">
        <f>(J25^2+L25^2)^(1/2)</f>
        <v>148.8642720987495</v>
      </c>
      <c r="D27" s="19"/>
      <c r="E27" s="19"/>
      <c r="F27" s="19"/>
      <c r="G27" s="26">
        <f>(B26/B28)*(-J26)+G26</f>
        <v>-58.046681716567456</v>
      </c>
      <c r="H27" s="27">
        <f>(B26/B28)*(-L26)+H26</f>
        <v>-137.08083107855032</v>
      </c>
      <c r="I27" s="19"/>
      <c r="J27" s="22">
        <f>J25+G27</f>
        <v>0</v>
      </c>
      <c r="L27" s="22">
        <f>L25+H27</f>
        <v>0</v>
      </c>
      <c r="N27" s="21">
        <f>SUM(N16:N26)</f>
        <v>720</v>
      </c>
    </row>
    <row r="28" spans="1:15" ht="19.95" customHeight="1" x14ac:dyDescent="0.3">
      <c r="B28" s="2">
        <f>B16+B18+B20+B22+B24+B26</f>
        <v>641.6</v>
      </c>
      <c r="G28" s="1">
        <f>G17+G19+G21+G23+G25+G27</f>
        <v>0</v>
      </c>
      <c r="H28" s="1">
        <f>H17+H19+H21+H23+H25+H27</f>
        <v>0</v>
      </c>
      <c r="N28" s="18"/>
      <c r="O28" s="11"/>
    </row>
  </sheetData>
  <mergeCells count="5">
    <mergeCell ref="I1:L1"/>
    <mergeCell ref="D14:I14"/>
    <mergeCell ref="M1:N1"/>
    <mergeCell ref="I15:L15"/>
    <mergeCell ref="M15:N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2021-10-27T15:11:30Z</dcterms:created>
  <dcterms:modified xsi:type="dcterms:W3CDTF">2021-10-27T20:50:30Z</dcterms:modified>
</cp:coreProperties>
</file>