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gif" ContentType="image/gif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17055" windowHeight="9405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K38" i="1"/>
  <c r="J38"/>
  <c r="I38"/>
  <c r="N37" s="1"/>
  <c r="O37" s="1"/>
  <c r="P37" l="1"/>
  <c r="S41"/>
  <c r="M38"/>
  <c r="L38" s="1"/>
  <c r="J41" s="1"/>
  <c r="R41"/>
  <c r="T41"/>
  <c r="R37"/>
  <c r="Q37"/>
  <c r="K41"/>
  <c r="I41" l="1"/>
  <c r="L42" s="1"/>
  <c r="M42" s="1"/>
  <c r="P42"/>
  <c r="Q42" s="1"/>
  <c r="N42"/>
  <c r="O42" s="1"/>
  <c r="S37"/>
  <c r="S33" l="1"/>
  <c r="I5" l="1"/>
  <c r="H5"/>
  <c r="G5"/>
  <c r="H2"/>
  <c r="G2"/>
  <c r="G8" l="1"/>
  <c r="G9" s="1"/>
  <c r="E5" s="1"/>
  <c r="D8" l="1"/>
  <c r="C5"/>
  <c r="D5"/>
  <c r="D38" s="1"/>
  <c r="D39" s="1"/>
  <c r="D25"/>
  <c r="D16"/>
  <c r="E25"/>
  <c r="E16"/>
  <c r="E38"/>
  <c r="E39" s="1"/>
  <c r="C25"/>
  <c r="C16"/>
  <c r="C38"/>
  <c r="C39" s="1"/>
  <c r="E41" l="1"/>
  <c r="F29"/>
  <c r="G25"/>
  <c r="F25" s="1"/>
  <c r="H26"/>
  <c r="J26" s="1"/>
  <c r="C41"/>
  <c r="G16"/>
  <c r="F16" s="1"/>
  <c r="H12" s="1"/>
  <c r="H13" s="1"/>
  <c r="D41"/>
  <c r="D26" l="1"/>
  <c r="E26"/>
  <c r="E27" s="1"/>
  <c r="F27" s="1"/>
  <c r="C26"/>
  <c r="J28"/>
  <c r="K28" s="1"/>
  <c r="F30" l="1"/>
  <c r="F31"/>
  <c r="H30"/>
</calcChain>
</file>

<file path=xl/sharedStrings.xml><?xml version="1.0" encoding="utf-8"?>
<sst xmlns="http://schemas.openxmlformats.org/spreadsheetml/2006/main" count="87" uniqueCount="68">
  <si>
    <t>Найдите:</t>
  </si>
  <si>
    <t>1)площадь треугольника</t>
  </si>
  <si>
    <t>2) сторону АВ</t>
  </si>
  <si>
    <t>3)сторону ВС</t>
  </si>
  <si>
    <t>4) сторону АС</t>
  </si>
  <si>
    <t>5) радиус описанной окружности</t>
  </si>
  <si>
    <t>6) радиус вписанной окружности</t>
  </si>
  <si>
    <t>7) медиану, проведенную к стороне ВС</t>
  </si>
  <si>
    <t>ha</t>
  </si>
  <si>
    <t>hb</t>
  </si>
  <si>
    <t>hc</t>
  </si>
  <si>
    <t>АС, ВС и АВ соответственно равны 15, 35 и 21.</t>
  </si>
  <si>
    <t xml:space="preserve">в треугольнике авс высоты, проведенные к сторонам </t>
  </si>
  <si>
    <t>8) биссектрису, проведенную из вершины В</t>
  </si>
  <si>
    <t>ha*hb*hc</t>
  </si>
  <si>
    <t>a</t>
  </si>
  <si>
    <t>b</t>
  </si>
  <si>
    <t>c</t>
  </si>
  <si>
    <r>
      <t>ha</t>
    </r>
    <r>
      <rPr>
        <sz val="14"/>
        <color theme="1"/>
        <rFont val="Calibri"/>
        <family val="2"/>
        <charset val="204"/>
      </rPr>
      <t>²+</t>
    </r>
    <r>
      <rPr>
        <sz val="14"/>
        <color theme="1"/>
        <rFont val="Calibri"/>
        <family val="2"/>
        <charset val="204"/>
        <scheme val="minor"/>
      </rPr>
      <t>hb</t>
    </r>
    <r>
      <rPr>
        <sz val="14"/>
        <color theme="1"/>
        <rFont val="Calibri"/>
        <family val="2"/>
        <charset val="204"/>
      </rPr>
      <t>²+</t>
    </r>
    <r>
      <rPr>
        <sz val="14"/>
        <color theme="1"/>
        <rFont val="Calibri"/>
        <family val="2"/>
        <charset val="204"/>
        <scheme val="minor"/>
      </rPr>
      <t>hc</t>
    </r>
    <r>
      <rPr>
        <sz val="14"/>
        <color theme="1"/>
        <rFont val="Calibri"/>
        <family val="2"/>
        <charset val="204"/>
      </rPr>
      <t>²</t>
    </r>
  </si>
  <si>
    <r>
      <t>ha</t>
    </r>
    <r>
      <rPr>
        <sz val="14"/>
        <color theme="1"/>
        <rFont val="Calibri"/>
        <family val="2"/>
        <charset val="204"/>
      </rPr>
      <t>⁴</t>
    </r>
    <r>
      <rPr>
        <sz val="14"/>
        <color theme="1"/>
        <rFont val="Calibri"/>
        <family val="2"/>
        <charset val="204"/>
        <scheme val="minor"/>
      </rPr>
      <t>*hb</t>
    </r>
    <r>
      <rPr>
        <sz val="14"/>
        <color theme="1"/>
        <rFont val="Calibri"/>
        <family val="2"/>
        <charset val="204"/>
      </rPr>
      <t>⁴</t>
    </r>
  </si>
  <si>
    <r>
      <t>ha</t>
    </r>
    <r>
      <rPr>
        <sz val="14"/>
        <color theme="1"/>
        <rFont val="Calibri"/>
        <family val="2"/>
        <charset val="204"/>
      </rPr>
      <t>⁴</t>
    </r>
    <r>
      <rPr>
        <sz val="14"/>
        <color theme="1"/>
        <rFont val="Calibri"/>
        <family val="2"/>
        <charset val="204"/>
        <scheme val="minor"/>
      </rPr>
      <t>*hc</t>
    </r>
    <r>
      <rPr>
        <sz val="14"/>
        <color theme="1"/>
        <rFont val="Calibri"/>
        <family val="2"/>
        <charset val="204"/>
      </rPr>
      <t>⁴</t>
    </r>
  </si>
  <si>
    <r>
      <t>hb</t>
    </r>
    <r>
      <rPr>
        <sz val="14"/>
        <color theme="1"/>
        <rFont val="Calibri"/>
        <family val="2"/>
        <charset val="204"/>
      </rPr>
      <t>⁴</t>
    </r>
    <r>
      <rPr>
        <sz val="14"/>
        <color theme="1"/>
        <rFont val="Calibri"/>
        <family val="2"/>
        <charset val="204"/>
        <scheme val="minor"/>
      </rPr>
      <t>*hc</t>
    </r>
    <r>
      <rPr>
        <sz val="14"/>
        <color theme="1"/>
        <rFont val="Calibri"/>
        <family val="2"/>
        <charset val="204"/>
      </rPr>
      <t>⁴</t>
    </r>
  </si>
  <si>
    <t>Знаменатель</t>
  </si>
  <si>
    <t>квадрат</t>
  </si>
  <si>
    <t>корень</t>
  </si>
  <si>
    <t>Площадь</t>
  </si>
  <si>
    <t>S =</t>
  </si>
  <si>
    <t>a = BC</t>
  </si>
  <si>
    <t>b = AC</t>
  </si>
  <si>
    <t>c = AB</t>
  </si>
  <si>
    <t>=</t>
  </si>
  <si>
    <t>2*r =</t>
  </si>
  <si>
    <t>p</t>
  </si>
  <si>
    <t>2p</t>
  </si>
  <si>
    <t>Формула радиуса описанной окружности треугольника, (R):</t>
  </si>
  <si>
    <t>R</t>
  </si>
  <si>
    <t>Треугольник</t>
  </si>
  <si>
    <t>abc =</t>
  </si>
  <si>
    <t>R =</t>
  </si>
  <si>
    <t>D =</t>
  </si>
  <si>
    <t>L =</t>
  </si>
  <si>
    <t>Радиус r вписанной в треугольник окружности равен:</t>
  </si>
  <si>
    <t>Окружность R=</t>
  </si>
  <si>
    <t xml:space="preserve">Медиана, соединяющая вершину </t>
  </si>
  <si>
    <t>треугольника А с серединой стороны а равна</t>
  </si>
  <si>
    <t>ма</t>
  </si>
  <si>
    <t>мв</t>
  </si>
  <si>
    <t>мс</t>
  </si>
  <si>
    <t>Биссектриса угла А выражается</t>
  </si>
  <si>
    <t>Р(АМО) =</t>
  </si>
  <si>
    <t>Деление сторон биссектрисами</t>
  </si>
  <si>
    <t>ВК</t>
  </si>
  <si>
    <t>КС</t>
  </si>
  <si>
    <t>АЕ</t>
  </si>
  <si>
    <t>ЕС</t>
  </si>
  <si>
    <t>АМ</t>
  </si>
  <si>
    <t>МВ</t>
  </si>
  <si>
    <t>Деление биссктрис точкой пересечения</t>
  </si>
  <si>
    <t xml:space="preserve">      </t>
  </si>
  <si>
    <t>АО/ОК</t>
  </si>
  <si>
    <t>ВО/ОЕ</t>
  </si>
  <si>
    <t>СО/ОМ</t>
  </si>
  <si>
    <t>АО</t>
  </si>
  <si>
    <t>ОК</t>
  </si>
  <si>
    <t>ВО</t>
  </si>
  <si>
    <t>ОЕ</t>
  </si>
  <si>
    <t>СО</t>
  </si>
  <si>
    <t>ОМ</t>
  </si>
</sst>
</file>

<file path=xl/styles.xml><?xml version="1.0" encoding="utf-8"?>
<styleSheet xmlns="http://schemas.openxmlformats.org/spreadsheetml/2006/main">
  <numFmts count="1">
    <numFmt numFmtId="170" formatCode="0.000000"/>
  </numFmts>
  <fonts count="13">
    <font>
      <sz val="11"/>
      <color theme="1"/>
      <name val="Calibri"/>
      <family val="2"/>
      <charset val="204"/>
      <scheme val="minor"/>
    </font>
    <font>
      <sz val="11"/>
      <color rgb="FF333333"/>
      <name val="Arial"/>
      <family val="2"/>
      <charset val="204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</font>
    <font>
      <b/>
      <sz val="12"/>
      <color theme="1"/>
      <name val="Arial"/>
      <family val="2"/>
      <charset val="204"/>
    </font>
    <font>
      <b/>
      <sz val="12"/>
      <color rgb="FFFF0000"/>
      <name val="Arial"/>
      <family val="2"/>
      <charset val="204"/>
    </font>
    <font>
      <b/>
      <sz val="14"/>
      <color rgb="FFFF0000"/>
      <name val="Calibri"/>
      <family val="2"/>
      <charset val="204"/>
      <scheme val="minor"/>
    </font>
    <font>
      <sz val="12"/>
      <color rgb="FFFF0000"/>
      <name val="Arial"/>
      <family val="2"/>
      <charset val="204"/>
    </font>
    <font>
      <sz val="14"/>
      <color rgb="FFFF0000"/>
      <name val="Calibri"/>
      <family val="2"/>
      <charset val="204"/>
      <scheme val="minor"/>
    </font>
    <font>
      <b/>
      <sz val="12"/>
      <color theme="1"/>
      <name val="Verdana"/>
      <family val="2"/>
      <charset val="204"/>
    </font>
    <font>
      <sz val="12"/>
      <color theme="1"/>
      <name val="Verdana"/>
      <family val="2"/>
      <charset val="204"/>
    </font>
    <font>
      <sz val="14"/>
      <color theme="1"/>
      <name val="Verdana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NumberFormat="1" applyFont="1" applyAlignment="1">
      <alignment horizontal="center"/>
    </xf>
    <xf numFmtId="0" fontId="5" fillId="0" borderId="0" xfId="0" applyFont="1" applyAlignment="1"/>
    <xf numFmtId="0" fontId="7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2" fontId="0" fillId="0" borderId="0" xfId="0" applyNumberForma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10" fillId="0" borderId="0" xfId="0" applyFont="1" applyAlignment="1">
      <alignment horizontal="center"/>
    </xf>
    <xf numFmtId="170" fontId="0" fillId="0" borderId="0" xfId="0" applyNumberFormat="1" applyAlignment="1">
      <alignment horizontal="center"/>
    </xf>
    <xf numFmtId="0" fontId="1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170" fontId="0" fillId="0" borderId="1" xfId="0" applyNumberForma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0" fillId="0" borderId="1" xfId="0" applyNumberForma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gif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gif"/><Relationship Id="rId1" Type="http://schemas.openxmlformats.org/officeDocument/2006/relationships/image" Target="../media/image1.gif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4" Type="http://schemas.openxmlformats.org/officeDocument/2006/relationships/image" Target="../media/image4.gif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12</xdr:row>
      <xdr:rowOff>0</xdr:rowOff>
    </xdr:from>
    <xdr:to>
      <xdr:col>1</xdr:col>
      <xdr:colOff>3590924</xdr:colOff>
      <xdr:row>15</xdr:row>
      <xdr:rowOff>28575</xdr:rowOff>
    </xdr:to>
    <xdr:pic>
      <xdr:nvPicPr>
        <xdr:cNvPr id="2" name="Рисунок 1" descr="a=\frac {2 \, h_a \,  h_b^2 \, h_c^2}{\sqrt{2(h_a \, h_b \, h_c)^2 \, (h_a^2+h_b^2 + h_c^2)-h_a^4 \, h_b^4 - h_a^4 \, h_c^4 - h_b^4 \, h_c^4 }}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476500"/>
          <a:ext cx="3705224" cy="6477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19050</xdr:colOff>
      <xdr:row>16</xdr:row>
      <xdr:rowOff>28574</xdr:rowOff>
    </xdr:from>
    <xdr:to>
      <xdr:col>1</xdr:col>
      <xdr:colOff>3609975</xdr:colOff>
      <xdr:row>19</xdr:row>
      <xdr:rowOff>104775</xdr:rowOff>
    </xdr:to>
    <xdr:pic>
      <xdr:nvPicPr>
        <xdr:cNvPr id="3" name="Рисунок 2" descr="b=\frac {2 \, h_a^2 \,  h_b \, h_c^2}{\sqrt{2(h_a \, h_b \, h_c)^2 \, (h_a^2+h_b^2 + h_c^2)-h_a^4 \, h_b^4 - h_a^4 \, h_c^4 - h_b^4 \, h_c^4 }}"/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9050" y="3267074"/>
          <a:ext cx="3705225" cy="657226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19050</xdr:colOff>
      <xdr:row>20</xdr:row>
      <xdr:rowOff>76199</xdr:rowOff>
    </xdr:from>
    <xdr:to>
      <xdr:col>1</xdr:col>
      <xdr:colOff>3533774</xdr:colOff>
      <xdr:row>23</xdr:row>
      <xdr:rowOff>123824</xdr:rowOff>
    </xdr:to>
    <xdr:pic>
      <xdr:nvPicPr>
        <xdr:cNvPr id="4" name="Рисунок 3" descr="c=\frac {2 \, h_a^2 \,  h_b^2 \, h_c}{\sqrt{2(h_a \, h_b \, h_c)^2 \, (h_a^2+h_b^2 + h_c^2)-h_a^4 \, h_b^4 - h_a^4 \, h_c^4 - h_b^4 \, h_c^4 }}"/>
        <xdr:cNvPicPr/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9050" y="4076699"/>
          <a:ext cx="3629024" cy="6191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3626046</xdr:colOff>
      <xdr:row>27</xdr:row>
      <xdr:rowOff>57150</xdr:rowOff>
    </xdr:to>
    <xdr:pic>
      <xdr:nvPicPr>
        <xdr:cNvPr id="5" name="Рисунок 4" descr="S=\frac { (h_a \,  h_b \, h_c )^2}{\sqrt{2(h_a \, h_b \, h_c)^2 \, (h_a^2+h_b^2 + h_c^2)-h_a^4 \, h_b^4 - h_a^4 \, h_c^4 - h_b^4 \, h_c^4 }}= \frac{144}{ \sqrt{455}}=6.7508..."/>
        <xdr:cNvPicPr/>
      </xdr:nvPicPr>
      <xdr:blipFill>
        <a:blip xmlns:r="http://schemas.openxmlformats.org/officeDocument/2006/relationships" r:embed="rId4"/>
        <a:srcRect r="25837"/>
        <a:stretch>
          <a:fillRect/>
        </a:stretch>
      </xdr:blipFill>
      <xdr:spPr bwMode="auto">
        <a:xfrm>
          <a:off x="114300" y="4953000"/>
          <a:ext cx="3626046" cy="438150"/>
        </a:xfrm>
        <a:prstGeom prst="rect">
          <a:avLst/>
        </a:prstGeom>
        <a:noFill/>
      </xdr:spPr>
    </xdr:pic>
    <xdr:clientData/>
  </xdr:twoCellAnchor>
  <xdr:twoCellAnchor>
    <xdr:from>
      <xdr:col>2</xdr:col>
      <xdr:colOff>405441</xdr:colOff>
      <xdr:row>11</xdr:row>
      <xdr:rowOff>0</xdr:rowOff>
    </xdr:from>
    <xdr:to>
      <xdr:col>5</xdr:col>
      <xdr:colOff>508958</xdr:colOff>
      <xdr:row>13</xdr:row>
      <xdr:rowOff>163902</xdr:rowOff>
    </xdr:to>
    <xdr:pic>
      <xdr:nvPicPr>
        <xdr:cNvPr id="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405441" y="23974425"/>
          <a:ext cx="2694317" cy="659202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18</xdr:row>
      <xdr:rowOff>0</xdr:rowOff>
    </xdr:from>
    <xdr:to>
      <xdr:col>7</xdr:col>
      <xdr:colOff>88421</xdr:colOff>
      <xdr:row>22</xdr:row>
      <xdr:rowOff>103516</xdr:rowOff>
    </xdr:to>
    <xdr:pic>
      <xdr:nvPicPr>
        <xdr:cNvPr id="7" name="Picture 1" descr="http://www-formula.ru/images/geometry/formula/r_treugol3_f.png"/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828675" y="30699075"/>
          <a:ext cx="3926996" cy="865516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19</xdr:row>
      <xdr:rowOff>0</xdr:rowOff>
    </xdr:from>
    <xdr:to>
      <xdr:col>9</xdr:col>
      <xdr:colOff>606185</xdr:colOff>
      <xdr:row>21</xdr:row>
      <xdr:rowOff>0</xdr:rowOff>
    </xdr:to>
    <xdr:pic>
      <xdr:nvPicPr>
        <xdr:cNvPr id="8" name="Picture 1" descr="R = \frac {abc}{4S}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6210300" y="30889575"/>
          <a:ext cx="672860" cy="3810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22</xdr:row>
      <xdr:rowOff>103517</xdr:rowOff>
    </xdr:from>
    <xdr:to>
      <xdr:col>10</xdr:col>
      <xdr:colOff>163903</xdr:colOff>
      <xdr:row>24</xdr:row>
      <xdr:rowOff>50860</xdr:rowOff>
    </xdr:to>
    <xdr:pic>
      <xdr:nvPicPr>
        <xdr:cNvPr id="9" name="Picture 2" descr="R = \frac {a}{2\sin\alpha}"/>
        <xdr:cNvPicPr>
          <a:picLocks noChangeAspect="1" noChangeArrowheads="1"/>
        </xdr:cNvPicPr>
      </xdr:nvPicPr>
      <xdr:blipFill>
        <a:blip xmlns:r="http://schemas.openxmlformats.org/officeDocument/2006/relationships" r:embed="rId8"/>
        <a:srcRect/>
        <a:stretch>
          <a:fillRect/>
        </a:stretch>
      </xdr:blipFill>
      <xdr:spPr bwMode="auto">
        <a:xfrm>
          <a:off x="6210300" y="31564592"/>
          <a:ext cx="916378" cy="337868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0</xdr:colOff>
      <xdr:row>19</xdr:row>
      <xdr:rowOff>0</xdr:rowOff>
    </xdr:from>
    <xdr:to>
      <xdr:col>13</xdr:col>
      <xdr:colOff>529351</xdr:colOff>
      <xdr:row>21</xdr:row>
      <xdr:rowOff>34506</xdr:rowOff>
    </xdr:to>
    <xdr:pic>
      <xdr:nvPicPr>
        <xdr:cNvPr id="10" name="Picture 3" descr="a/{sinA}=b/{sinB}=c/{sinC}=2R"/>
        <xdr:cNvPicPr>
          <a:picLocks noChangeAspect="1" noChangeArrowheads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7848600" y="30889575"/>
          <a:ext cx="2129551" cy="415506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0</xdr:colOff>
      <xdr:row>23</xdr:row>
      <xdr:rowOff>0</xdr:rowOff>
    </xdr:from>
    <xdr:to>
      <xdr:col>14</xdr:col>
      <xdr:colOff>49216</xdr:colOff>
      <xdr:row>25</xdr:row>
      <xdr:rowOff>14557</xdr:rowOff>
    </xdr:to>
    <xdr:pic>
      <xdr:nvPicPr>
        <xdr:cNvPr id="11" name="Picture 4" descr="R=a/{2sinA}=b/{2sinB}=c/{2sinC}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7848600" y="31651575"/>
          <a:ext cx="2401891" cy="424132"/>
        </a:xfrm>
        <a:prstGeom prst="rect">
          <a:avLst/>
        </a:prstGeom>
        <a:noFill/>
      </xdr:spPr>
    </xdr:pic>
    <xdr:clientData/>
  </xdr:twoCellAnchor>
  <xdr:twoCellAnchor>
    <xdr:from>
      <xdr:col>4</xdr:col>
      <xdr:colOff>0</xdr:colOff>
      <xdr:row>34</xdr:row>
      <xdr:rowOff>0</xdr:rowOff>
    </xdr:from>
    <xdr:to>
      <xdr:col>6</xdr:col>
      <xdr:colOff>362309</xdr:colOff>
      <xdr:row>36</xdr:row>
      <xdr:rowOff>0</xdr:rowOff>
    </xdr:to>
    <xdr:pic>
      <xdr:nvPicPr>
        <xdr:cNvPr id="1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7848600" y="27774900"/>
          <a:ext cx="1962509" cy="415506"/>
        </a:xfrm>
        <a:prstGeom prst="rect">
          <a:avLst/>
        </a:prstGeom>
        <a:noFill/>
      </xdr:spPr>
    </xdr:pic>
    <xdr:clientData/>
  </xdr:twoCellAnchor>
  <xdr:twoCellAnchor>
    <xdr:from>
      <xdr:col>10</xdr:col>
      <xdr:colOff>0</xdr:colOff>
      <xdr:row>33</xdr:row>
      <xdr:rowOff>0</xdr:rowOff>
    </xdr:from>
    <xdr:to>
      <xdr:col>12</xdr:col>
      <xdr:colOff>276045</xdr:colOff>
      <xdr:row>35</xdr:row>
      <xdr:rowOff>43132</xdr:rowOff>
    </xdr:to>
    <xdr:pic>
      <xdr:nvPicPr>
        <xdr:cNvPr id="1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724025" y="9334500"/>
          <a:ext cx="2000070" cy="424132"/>
        </a:xfrm>
        <a:prstGeom prst="rect">
          <a:avLst/>
        </a:prstGeom>
        <a:noFill/>
      </xdr:spPr>
    </xdr:pic>
    <xdr:clientData/>
  </xdr:twoCellAnchor>
  <xdr:twoCellAnchor>
    <xdr:from>
      <xdr:col>8</xdr:col>
      <xdr:colOff>284671</xdr:colOff>
      <xdr:row>39</xdr:row>
      <xdr:rowOff>43132</xdr:rowOff>
    </xdr:from>
    <xdr:to>
      <xdr:col>8</xdr:col>
      <xdr:colOff>491705</xdr:colOff>
      <xdr:row>40</xdr:row>
      <xdr:rowOff>60385</xdr:rowOff>
    </xdr:to>
    <xdr:pic>
      <xdr:nvPicPr>
        <xdr:cNvPr id="15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84671" y="10530157"/>
          <a:ext cx="207034" cy="245853"/>
        </a:xfrm>
        <a:prstGeom prst="rect">
          <a:avLst/>
        </a:prstGeom>
        <a:noFill/>
      </xdr:spPr>
    </xdr:pic>
    <xdr:clientData/>
  </xdr:twoCellAnchor>
  <xdr:twoCellAnchor>
    <xdr:from>
      <xdr:col>9</xdr:col>
      <xdr:colOff>232913</xdr:colOff>
      <xdr:row>39</xdr:row>
      <xdr:rowOff>25880</xdr:rowOff>
    </xdr:from>
    <xdr:to>
      <xdr:col>9</xdr:col>
      <xdr:colOff>439947</xdr:colOff>
      <xdr:row>40</xdr:row>
      <xdr:rowOff>43133</xdr:rowOff>
    </xdr:to>
    <xdr:pic>
      <xdr:nvPicPr>
        <xdr:cNvPr id="16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061588" y="10512905"/>
          <a:ext cx="207034" cy="245853"/>
        </a:xfrm>
        <a:prstGeom prst="rect">
          <a:avLst/>
        </a:prstGeom>
        <a:noFill/>
      </xdr:spPr>
    </xdr:pic>
    <xdr:clientData/>
  </xdr:twoCellAnchor>
  <xdr:twoCellAnchor>
    <xdr:from>
      <xdr:col>10</xdr:col>
      <xdr:colOff>310550</xdr:colOff>
      <xdr:row>39</xdr:row>
      <xdr:rowOff>34506</xdr:rowOff>
    </xdr:from>
    <xdr:to>
      <xdr:col>10</xdr:col>
      <xdr:colOff>508958</xdr:colOff>
      <xdr:row>40</xdr:row>
      <xdr:rowOff>51759</xdr:rowOff>
    </xdr:to>
    <xdr:pic>
      <xdr:nvPicPr>
        <xdr:cNvPr id="17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034575" y="10521531"/>
          <a:ext cx="198408" cy="245853"/>
        </a:xfrm>
        <a:prstGeom prst="rect">
          <a:avLst/>
        </a:prstGeom>
        <a:noFill/>
      </xdr:spPr>
    </xdr:pic>
    <xdr:clientData/>
  </xdr:twoCellAnchor>
  <xdr:twoCellAnchor>
    <xdr:from>
      <xdr:col>11</xdr:col>
      <xdr:colOff>714375</xdr:colOff>
      <xdr:row>39</xdr:row>
      <xdr:rowOff>38100</xdr:rowOff>
    </xdr:from>
    <xdr:to>
      <xdr:col>12</xdr:col>
      <xdr:colOff>64159</xdr:colOff>
      <xdr:row>40</xdr:row>
      <xdr:rowOff>55353</xdr:rowOff>
    </xdr:to>
    <xdr:pic>
      <xdr:nvPicPr>
        <xdr:cNvPr id="18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3305175" y="10525125"/>
          <a:ext cx="207034" cy="245853"/>
        </a:xfrm>
        <a:prstGeom prst="rect">
          <a:avLst/>
        </a:prstGeom>
        <a:noFill/>
      </xdr:spPr>
    </xdr:pic>
    <xdr:clientData/>
  </xdr:twoCellAnchor>
  <xdr:twoCellAnchor>
    <xdr:from>
      <xdr:col>13</xdr:col>
      <xdr:colOff>800100</xdr:colOff>
      <xdr:row>39</xdr:row>
      <xdr:rowOff>28575</xdr:rowOff>
    </xdr:from>
    <xdr:to>
      <xdr:col>14</xdr:col>
      <xdr:colOff>35584</xdr:colOff>
      <xdr:row>40</xdr:row>
      <xdr:rowOff>45828</xdr:rowOff>
    </xdr:to>
    <xdr:pic>
      <xdr:nvPicPr>
        <xdr:cNvPr id="19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5286375" y="10515600"/>
          <a:ext cx="207034" cy="245853"/>
        </a:xfrm>
        <a:prstGeom prst="rect">
          <a:avLst/>
        </a:prstGeom>
        <a:noFill/>
      </xdr:spPr>
    </xdr:pic>
    <xdr:clientData/>
  </xdr:twoCellAnchor>
  <xdr:twoCellAnchor>
    <xdr:from>
      <xdr:col>15</xdr:col>
      <xdr:colOff>647700</xdr:colOff>
      <xdr:row>39</xdr:row>
      <xdr:rowOff>0</xdr:rowOff>
    </xdr:from>
    <xdr:to>
      <xdr:col>16</xdr:col>
      <xdr:colOff>93633</xdr:colOff>
      <xdr:row>40</xdr:row>
      <xdr:rowOff>17253</xdr:rowOff>
    </xdr:to>
    <xdr:pic>
      <xdr:nvPicPr>
        <xdr:cNvPr id="20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6858000" y="10487025"/>
          <a:ext cx="198408" cy="245853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42"/>
  <sheetViews>
    <sheetView tabSelected="1" topLeftCell="A7" workbookViewId="0">
      <selection activeCell="K39" sqref="K39"/>
    </sheetView>
  </sheetViews>
  <sheetFormatPr defaultRowHeight="15"/>
  <cols>
    <col min="1" max="1" width="1.7109375" style="1" customWidth="1"/>
    <col min="2" max="2" width="55.42578125" style="1" customWidth="1"/>
    <col min="3" max="3" width="9.140625" style="1"/>
    <col min="4" max="4" width="10.85546875" style="1" customWidth="1"/>
    <col min="5" max="6" width="9.140625" style="1"/>
    <col min="7" max="7" width="13.28515625" style="1" customWidth="1"/>
    <col min="8" max="8" width="13" style="1" customWidth="1"/>
    <col min="9" max="9" width="10.7109375" style="1" customWidth="1"/>
    <col min="10" max="16384" width="9.140625" style="1"/>
  </cols>
  <sheetData>
    <row r="1" spans="2:9" ht="18.75">
      <c r="B1" s="3" t="s">
        <v>12</v>
      </c>
      <c r="C1" s="7" t="s">
        <v>8</v>
      </c>
      <c r="D1" s="7" t="s">
        <v>9</v>
      </c>
      <c r="E1" s="7" t="s">
        <v>10</v>
      </c>
      <c r="G1" s="5" t="s">
        <v>14</v>
      </c>
      <c r="H1" s="5" t="s">
        <v>18</v>
      </c>
    </row>
    <row r="2" spans="2:9" ht="18.75">
      <c r="B2" s="3" t="s">
        <v>11</v>
      </c>
      <c r="C2" s="15">
        <v>35</v>
      </c>
      <c r="D2" s="15">
        <v>15</v>
      </c>
      <c r="E2" s="15">
        <v>21</v>
      </c>
      <c r="G2" s="1">
        <f>C2*D2*E2</f>
        <v>11025</v>
      </c>
      <c r="H2" s="1">
        <f>C2^2+D2^2+E2^2</f>
        <v>1891</v>
      </c>
    </row>
    <row r="3" spans="2:9">
      <c r="B3" s="4" t="s">
        <v>0</v>
      </c>
    </row>
    <row r="4" spans="2:9" ht="18.75">
      <c r="B4" s="4" t="s">
        <v>1</v>
      </c>
      <c r="C4" s="7" t="s">
        <v>27</v>
      </c>
      <c r="D4" s="7" t="s">
        <v>28</v>
      </c>
      <c r="E4" s="7" t="s">
        <v>29</v>
      </c>
      <c r="G4" s="5" t="s">
        <v>19</v>
      </c>
      <c r="H4" s="5" t="s">
        <v>20</v>
      </c>
      <c r="I4" s="5" t="s">
        <v>21</v>
      </c>
    </row>
    <row r="5" spans="2:9" ht="18.75">
      <c r="B5" s="4" t="s">
        <v>2</v>
      </c>
      <c r="C5" s="8">
        <f>(2*C2*D2*D2*E2*E2)/G9</f>
        <v>24.248711305964285</v>
      </c>
      <c r="D5" s="8">
        <f>2*C2*C2*D2*E2*E2/G9</f>
        <v>56.58032638058333</v>
      </c>
      <c r="E5" s="8">
        <f>2*C2*C2*D2*D2*E2/G9</f>
        <v>40.414518843273804</v>
      </c>
      <c r="G5" s="1">
        <f>POWER(C2,4)*POWER(D2,4)</f>
        <v>75969140625</v>
      </c>
      <c r="H5" s="1">
        <f>POWER(C2,4)*POWER(E2,4)</f>
        <v>291843050625</v>
      </c>
      <c r="I5" s="1">
        <f>POWER(D2,4)*POWER(E2,4)</f>
        <v>9845600625</v>
      </c>
    </row>
    <row r="6" spans="2:9">
      <c r="B6" s="4" t="s">
        <v>3</v>
      </c>
    </row>
    <row r="7" spans="2:9">
      <c r="B7" s="4" t="s">
        <v>4</v>
      </c>
      <c r="C7" s="9" t="s">
        <v>25</v>
      </c>
      <c r="D7" s="9"/>
      <c r="E7" s="9"/>
      <c r="G7" s="6" t="s">
        <v>22</v>
      </c>
    </row>
    <row r="8" spans="2:9" ht="18.75">
      <c r="B8" s="4" t="s">
        <v>5</v>
      </c>
      <c r="C8" s="7" t="s">
        <v>26</v>
      </c>
      <c r="D8" s="8">
        <f>G2*G2/G9</f>
        <v>424.35244785437499</v>
      </c>
      <c r="G8" s="1">
        <f>2*G2^2*H2-G5-H5-I5</f>
        <v>82046671875</v>
      </c>
      <c r="H8" s="1" t="s">
        <v>23</v>
      </c>
    </row>
    <row r="9" spans="2:9">
      <c r="B9" s="4" t="s">
        <v>6</v>
      </c>
      <c r="G9" s="6">
        <f>SQRT(G8)</f>
        <v>286437.90230170306</v>
      </c>
      <c r="H9" s="6" t="s">
        <v>24</v>
      </c>
    </row>
    <row r="10" spans="2:9">
      <c r="B10" s="4" t="s">
        <v>7</v>
      </c>
    </row>
    <row r="11" spans="2:9" ht="15.75">
      <c r="B11" s="4" t="s">
        <v>13</v>
      </c>
      <c r="C11" s="14" t="s">
        <v>41</v>
      </c>
      <c r="D11" s="14"/>
      <c r="E11" s="14"/>
      <c r="F11" s="14"/>
      <c r="G11" s="14"/>
      <c r="H11" s="10"/>
    </row>
    <row r="12" spans="2:9" ht="18.75">
      <c r="C12" s="10"/>
      <c r="D12" s="10"/>
      <c r="E12" s="10"/>
      <c r="F12" s="11"/>
      <c r="G12" s="11" t="s">
        <v>30</v>
      </c>
      <c r="H12" s="21">
        <f>SQRT((F16-C16)*(F16-D16)*(F16-E16)/F16)</f>
        <v>7.0000000000000071</v>
      </c>
    </row>
    <row r="13" spans="2:9" ht="18.75">
      <c r="C13" s="10"/>
      <c r="D13" s="10"/>
      <c r="E13" s="10"/>
      <c r="F13" s="10"/>
      <c r="G13" s="10" t="s">
        <v>31</v>
      </c>
      <c r="H13" s="2">
        <f>2*H12</f>
        <v>14.000000000000014</v>
      </c>
    </row>
    <row r="14" spans="2:9">
      <c r="C14" s="10"/>
      <c r="D14" s="10"/>
      <c r="E14" s="10"/>
      <c r="F14" s="10"/>
      <c r="G14" s="10"/>
      <c r="H14" s="10"/>
    </row>
    <row r="15" spans="2:9">
      <c r="C15" s="10" t="s">
        <v>15</v>
      </c>
      <c r="D15" s="10" t="s">
        <v>16</v>
      </c>
      <c r="E15" s="10" t="s">
        <v>17</v>
      </c>
      <c r="F15" s="10" t="s">
        <v>32</v>
      </c>
      <c r="G15" s="10" t="s">
        <v>33</v>
      </c>
      <c r="H15" s="10"/>
    </row>
    <row r="16" spans="2:9" ht="15.75">
      <c r="C16" s="12">
        <f>C5</f>
        <v>24.248711305964285</v>
      </c>
      <c r="D16" s="13">
        <f>D5</f>
        <v>56.58032638058333</v>
      </c>
      <c r="E16" s="13">
        <f>E5</f>
        <v>40.414518843273804</v>
      </c>
      <c r="F16" s="10">
        <f>G16/2</f>
        <v>60.621778264910716</v>
      </c>
      <c r="G16" s="10">
        <f>C16+D16+E16</f>
        <v>121.24355652982143</v>
      </c>
      <c r="H16" s="10"/>
    </row>
    <row r="17" spans="3:14">
      <c r="C17" s="10"/>
      <c r="D17" s="10"/>
      <c r="E17" s="10"/>
      <c r="F17" s="10"/>
      <c r="G17" s="10"/>
      <c r="H17" s="10"/>
    </row>
    <row r="18" spans="3:14" ht="15.75">
      <c r="C18" s="14" t="s">
        <v>34</v>
      </c>
      <c r="D18" s="14"/>
      <c r="E18" s="14"/>
      <c r="F18" s="14"/>
      <c r="G18" s="14"/>
      <c r="H18" s="16"/>
      <c r="I18" s="17"/>
      <c r="J18" s="10"/>
      <c r="K18" s="10"/>
      <c r="L18" s="10"/>
      <c r="M18" s="10"/>
      <c r="N18" s="10"/>
    </row>
    <row r="19" spans="3:14"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</row>
    <row r="20" spans="3:14"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</row>
    <row r="21" spans="3:14"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</row>
    <row r="22" spans="3:14"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</row>
    <row r="23" spans="3:14"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</row>
    <row r="24" spans="3:14" ht="15.75">
      <c r="C24" s="18" t="s">
        <v>15</v>
      </c>
      <c r="D24" s="18" t="s">
        <v>16</v>
      </c>
      <c r="E24" s="18" t="s">
        <v>17</v>
      </c>
      <c r="F24" s="10" t="s">
        <v>32</v>
      </c>
      <c r="G24" s="10" t="s">
        <v>33</v>
      </c>
      <c r="H24" s="10" t="s">
        <v>35</v>
      </c>
      <c r="I24" s="10"/>
      <c r="J24" s="10"/>
      <c r="K24" s="10"/>
      <c r="L24" s="10"/>
      <c r="M24" s="10"/>
      <c r="N24" s="10"/>
    </row>
    <row r="25" spans="3:14" ht="15.75">
      <c r="C25" s="12">
        <f>C5</f>
        <v>24.248711305964285</v>
      </c>
      <c r="D25" s="13">
        <f>D5</f>
        <v>56.58032638058333</v>
      </c>
      <c r="E25" s="13">
        <f>E5</f>
        <v>40.414518843273804</v>
      </c>
      <c r="F25" s="10">
        <f>G25/2</f>
        <v>60.621778264910716</v>
      </c>
      <c r="G25" s="10">
        <f>C25+D25+E25</f>
        <v>121.24355652982143</v>
      </c>
      <c r="H25" s="19"/>
      <c r="I25" s="10"/>
      <c r="J25" s="10"/>
      <c r="K25" s="10"/>
      <c r="L25" s="10"/>
      <c r="M25" s="10"/>
      <c r="N25" s="10"/>
    </row>
    <row r="26" spans="3:14">
      <c r="C26" s="10">
        <f>$F$25-C25</f>
        <v>36.373066958946431</v>
      </c>
      <c r="D26" s="10">
        <f>$F$25-D25</f>
        <v>4.0414518843273868</v>
      </c>
      <c r="E26" s="10">
        <f>$F$25-E25</f>
        <v>20.207259421636913</v>
      </c>
      <c r="F26" s="10"/>
      <c r="G26" s="10" t="s">
        <v>42</v>
      </c>
      <c r="H26" s="10">
        <f>(C25*D25*E25)/(4*SQRT(F25*(F25-C25)*(F25-D25)*(F25-E25)))</f>
        <v>32.666666666666636</v>
      </c>
      <c r="I26" s="10" t="s">
        <v>26</v>
      </c>
      <c r="J26" s="10">
        <f>PI()*H26^2</f>
        <v>3352.4284272307018</v>
      </c>
      <c r="K26" s="10"/>
      <c r="L26" s="10"/>
      <c r="M26" s="10"/>
      <c r="N26" s="10"/>
    </row>
    <row r="27" spans="3:14">
      <c r="C27" s="10"/>
      <c r="D27" s="10"/>
      <c r="E27" s="10">
        <f>F25*C26*D26*E26</f>
        <v>180075.00000000044</v>
      </c>
      <c r="F27" s="10">
        <f>SQRT(E27)</f>
        <v>424.35244785437544</v>
      </c>
      <c r="G27" s="10"/>
      <c r="H27" s="10"/>
      <c r="I27" s="10"/>
      <c r="J27" s="10"/>
      <c r="K27" s="10"/>
      <c r="L27" s="10"/>
      <c r="M27" s="10"/>
      <c r="N27" s="10"/>
    </row>
    <row r="28" spans="3:14">
      <c r="C28" s="10"/>
      <c r="D28" s="10"/>
      <c r="E28" s="10"/>
      <c r="F28" s="10"/>
      <c r="G28" s="10" t="s">
        <v>36</v>
      </c>
      <c r="H28" s="10"/>
      <c r="I28" s="10" t="s">
        <v>26</v>
      </c>
      <c r="J28" s="10">
        <f>SQRT(F25*(F25-C25)*(F25-D25)*(F25-E25))</f>
        <v>424.35244785437544</v>
      </c>
      <c r="K28" s="10">
        <f>J28/J26</f>
        <v>0.12658061374479959</v>
      </c>
      <c r="L28" s="10"/>
      <c r="M28" s="10"/>
      <c r="N28" s="10"/>
    </row>
    <row r="29" spans="3:14">
      <c r="C29" s="10"/>
      <c r="D29" s="10"/>
      <c r="E29" s="10" t="s">
        <v>37</v>
      </c>
      <c r="F29" s="10">
        <f>C25*D25*E25</f>
        <v>55448.71985297167</v>
      </c>
      <c r="G29" s="10"/>
      <c r="H29" s="10"/>
      <c r="I29" s="10"/>
      <c r="J29" s="10"/>
      <c r="K29" s="10"/>
      <c r="L29" s="10"/>
      <c r="M29" s="10"/>
      <c r="N29" s="10"/>
    </row>
    <row r="30" spans="3:14" ht="15.75">
      <c r="C30" s="10"/>
      <c r="D30" s="10"/>
      <c r="E30" s="26" t="s">
        <v>38</v>
      </c>
      <c r="F30" s="26">
        <f>F29/(4*J28)</f>
        <v>32.666666666666636</v>
      </c>
      <c r="G30" s="10" t="s">
        <v>39</v>
      </c>
      <c r="H30" s="10">
        <f>F30*2</f>
        <v>65.333333333333272</v>
      </c>
      <c r="I30" s="10"/>
      <c r="J30" s="10"/>
      <c r="K30" s="10"/>
      <c r="L30" s="10"/>
      <c r="M30" s="10"/>
      <c r="N30" s="10"/>
    </row>
    <row r="31" spans="3:14">
      <c r="C31" s="10"/>
      <c r="D31" s="10"/>
      <c r="E31" s="10" t="s">
        <v>40</v>
      </c>
      <c r="F31" s="10">
        <f>2*PI()*F30</f>
        <v>205.25072003453295</v>
      </c>
      <c r="G31" s="10"/>
      <c r="H31" s="10"/>
      <c r="I31" s="10"/>
      <c r="J31" s="10"/>
      <c r="K31" s="10"/>
      <c r="L31" s="10"/>
      <c r="M31" s="10"/>
      <c r="N31" s="10"/>
    </row>
    <row r="33" spans="3:20" ht="18.75">
      <c r="C33" s="20" t="s">
        <v>43</v>
      </c>
      <c r="D33" s="20"/>
      <c r="E33" s="20"/>
      <c r="F33" s="20"/>
      <c r="G33" s="20"/>
      <c r="I33" s="10"/>
      <c r="J33" s="16"/>
      <c r="K33" s="27" t="s">
        <v>48</v>
      </c>
      <c r="L33" s="16"/>
      <c r="M33" s="16"/>
      <c r="N33" s="10"/>
      <c r="O33" s="10"/>
      <c r="P33" s="10"/>
      <c r="Q33" s="10"/>
      <c r="R33" s="10" t="s">
        <v>49</v>
      </c>
      <c r="S33" s="28">
        <f>R37+Q42+L42</f>
        <v>76.02335816675955</v>
      </c>
      <c r="T33" s="10"/>
    </row>
    <row r="34" spans="3:20" ht="18.75">
      <c r="C34" s="20" t="s">
        <v>44</v>
      </c>
      <c r="D34" s="20"/>
      <c r="E34" s="20"/>
      <c r="F34" s="20"/>
      <c r="G34" s="20"/>
      <c r="I34" s="10"/>
      <c r="J34" s="10"/>
      <c r="K34" s="29"/>
      <c r="L34" s="10"/>
      <c r="M34" s="10"/>
      <c r="N34" s="30" t="s">
        <v>50</v>
      </c>
      <c r="O34" s="30"/>
      <c r="P34" s="30"/>
      <c r="Q34" s="30"/>
      <c r="R34" s="10"/>
      <c r="S34" s="10"/>
      <c r="T34" s="10"/>
    </row>
    <row r="35" spans="3:20">
      <c r="C35" s="10"/>
      <c r="D35" s="10"/>
      <c r="E35" s="10"/>
      <c r="F35" s="10"/>
      <c r="G35" s="10"/>
      <c r="I35" s="10"/>
      <c r="J35" s="10"/>
      <c r="K35" s="10"/>
      <c r="L35" s="10"/>
      <c r="M35" s="10"/>
      <c r="N35" s="31" t="s">
        <v>15</v>
      </c>
      <c r="O35" s="31"/>
      <c r="P35" s="31" t="s">
        <v>16</v>
      </c>
      <c r="Q35" s="31"/>
      <c r="R35" s="31" t="s">
        <v>17</v>
      </c>
      <c r="S35" s="31"/>
      <c r="T35" s="10"/>
    </row>
    <row r="36" spans="3:20">
      <c r="C36" s="10"/>
      <c r="D36" s="10"/>
      <c r="E36" s="10"/>
      <c r="F36" s="10"/>
      <c r="G36" s="10"/>
      <c r="I36" s="10"/>
      <c r="J36" s="10"/>
      <c r="K36" s="10"/>
      <c r="L36" s="10"/>
      <c r="M36" s="10"/>
      <c r="N36" s="23" t="s">
        <v>51</v>
      </c>
      <c r="O36" s="23" t="s">
        <v>52</v>
      </c>
      <c r="P36" s="23" t="s">
        <v>53</v>
      </c>
      <c r="Q36" s="23" t="s">
        <v>54</v>
      </c>
      <c r="R36" s="23" t="s">
        <v>55</v>
      </c>
      <c r="S36" s="23" t="s">
        <v>56</v>
      </c>
      <c r="T36" s="10"/>
    </row>
    <row r="37" spans="3:20">
      <c r="C37" s="23" t="s">
        <v>15</v>
      </c>
      <c r="D37" s="23" t="s">
        <v>16</v>
      </c>
      <c r="E37" s="23" t="s">
        <v>17</v>
      </c>
      <c r="F37" s="10"/>
      <c r="G37" s="10"/>
      <c r="I37" s="6" t="s">
        <v>15</v>
      </c>
      <c r="J37" s="6" t="s">
        <v>16</v>
      </c>
      <c r="K37" s="6" t="s">
        <v>17</v>
      </c>
      <c r="L37" s="1" t="s">
        <v>32</v>
      </c>
      <c r="M37" s="1" t="s">
        <v>33</v>
      </c>
      <c r="N37" s="23">
        <f>(K38*I38)/(J38+K38)</f>
        <v>10.103629710818451</v>
      </c>
      <c r="O37" s="23">
        <f>I38-N37</f>
        <v>14.145081595145834</v>
      </c>
      <c r="P37" s="23">
        <f>(K38*J38)/(K38+I38)</f>
        <v>35.362703987864577</v>
      </c>
      <c r="Q37" s="23">
        <f>(I38*J38)/(I38+K38)</f>
        <v>21.217622392718749</v>
      </c>
      <c r="R37" s="32">
        <f>(J38*K38)/(J38+I38)</f>
        <v>28.290163190291661</v>
      </c>
      <c r="S37" s="36">
        <f>K38-R37</f>
        <v>12.124355652982143</v>
      </c>
      <c r="T37" s="10"/>
    </row>
    <row r="38" spans="3:20" ht="18.75">
      <c r="C38" s="24">
        <f>C5</f>
        <v>24.248711305964285</v>
      </c>
      <c r="D38" s="25">
        <f>D5</f>
        <v>56.58032638058333</v>
      </c>
      <c r="E38" s="25">
        <f>E5</f>
        <v>40.414518843273804</v>
      </c>
      <c r="F38" s="10"/>
      <c r="G38" s="10"/>
      <c r="I38" s="33">
        <f>C5</f>
        <v>24.248711305964285</v>
      </c>
      <c r="J38" s="33">
        <f>D5</f>
        <v>56.58032638058333</v>
      </c>
      <c r="K38" s="33">
        <f>E5</f>
        <v>40.414518843273804</v>
      </c>
      <c r="L38" s="1">
        <f>M38/2</f>
        <v>60.621778264910716</v>
      </c>
      <c r="M38" s="1">
        <f>I38+J38+K38</f>
        <v>121.24355652982143</v>
      </c>
      <c r="N38" s="10"/>
      <c r="O38" s="10"/>
      <c r="P38" s="10"/>
      <c r="Q38" s="10"/>
      <c r="R38" s="10"/>
      <c r="S38" s="10"/>
      <c r="T38" s="10"/>
    </row>
    <row r="39" spans="3:20" ht="18.75">
      <c r="C39" s="2">
        <f>C38*C38</f>
        <v>588.00000000000011</v>
      </c>
      <c r="D39" s="2">
        <f>D38*D38</f>
        <v>3201.3333333333339</v>
      </c>
      <c r="E39" s="2">
        <f>E38*E38</f>
        <v>1633.3333333333333</v>
      </c>
      <c r="F39" s="10"/>
      <c r="G39" s="10"/>
      <c r="I39" s="10"/>
      <c r="J39" s="10"/>
      <c r="K39" s="10"/>
      <c r="L39" s="30" t="s">
        <v>57</v>
      </c>
      <c r="M39" s="30"/>
      <c r="N39" s="30"/>
      <c r="O39" s="30"/>
      <c r="P39" s="30"/>
      <c r="Q39" s="30"/>
      <c r="R39" s="10"/>
      <c r="S39" s="10"/>
      <c r="T39" s="10"/>
    </row>
    <row r="40" spans="3:20" ht="18.75">
      <c r="C40" s="21" t="s">
        <v>45</v>
      </c>
      <c r="D40" s="21" t="s">
        <v>46</v>
      </c>
      <c r="E40" s="21" t="s">
        <v>47</v>
      </c>
      <c r="F40" s="10"/>
      <c r="G40" s="10"/>
      <c r="I40" s="34" t="s">
        <v>58</v>
      </c>
      <c r="J40" s="34" t="s">
        <v>58</v>
      </c>
      <c r="K40" s="34"/>
      <c r="L40" s="31"/>
      <c r="M40" s="31"/>
      <c r="N40" s="31"/>
      <c r="O40" s="31"/>
      <c r="P40" s="31"/>
      <c r="Q40" s="31"/>
      <c r="R40" s="23" t="s">
        <v>59</v>
      </c>
      <c r="S40" s="23" t="s">
        <v>60</v>
      </c>
      <c r="T40" s="23" t="s">
        <v>61</v>
      </c>
    </row>
    <row r="41" spans="3:20" ht="18.75">
      <c r="C41" s="21">
        <f>(1/2)*SQRT(2*D39+2*E39-C39)</f>
        <v>47.648014998878324</v>
      </c>
      <c r="D41" s="22">
        <f>(1/2)*SQRT(2*E39+2*C39-D39)</f>
        <v>17.616280348965081</v>
      </c>
      <c r="E41" s="21">
        <f>(1/2)*SQRT(2*C39+2*D39-E39)</f>
        <v>38.552993831002716</v>
      </c>
      <c r="F41" s="10"/>
      <c r="G41" s="10"/>
      <c r="I41" s="35">
        <f>2/(J38+K38)*SQRT(J38*K38*L38*(L38-I38))</f>
        <v>46.300647943630338</v>
      </c>
      <c r="J41" s="35">
        <f>2/(I38+K38)*SQRT(I38*K38*L38*(L38-J38))</f>
        <v>15.15544456622769</v>
      </c>
      <c r="K41" s="35">
        <f>2/(I38+J38)*SQRT(I38*J38*L38*(L38-K38))</f>
        <v>32.078029864690883</v>
      </c>
      <c r="L41" s="23" t="s">
        <v>62</v>
      </c>
      <c r="M41" s="23" t="s">
        <v>63</v>
      </c>
      <c r="N41" s="23" t="s">
        <v>64</v>
      </c>
      <c r="O41" s="23" t="s">
        <v>65</v>
      </c>
      <c r="P41" s="23" t="s">
        <v>66</v>
      </c>
      <c r="Q41" s="23" t="s">
        <v>67</v>
      </c>
      <c r="R41" s="23">
        <f>(J38+K38)/I38</f>
        <v>4</v>
      </c>
      <c r="S41" s="6">
        <f>(I38+K38)/J38</f>
        <v>1.1428571428571428</v>
      </c>
      <c r="T41" s="23">
        <f>(J38+I38)/K38</f>
        <v>2.0000000000000004</v>
      </c>
    </row>
    <row r="42" spans="3:20">
      <c r="I42" s="10"/>
      <c r="J42" s="10"/>
      <c r="K42" s="10"/>
      <c r="L42" s="23">
        <f>(I41*R41)/(1+R41)</f>
        <v>37.040518354904272</v>
      </c>
      <c r="M42" s="23">
        <f>I41-L42</f>
        <v>9.2601295887260662</v>
      </c>
      <c r="N42" s="23">
        <f>(J41*S41)/(1+S41)</f>
        <v>8.0829037686547682</v>
      </c>
      <c r="O42" s="23">
        <f>(J41-N42)</f>
        <v>7.0725407975729215</v>
      </c>
      <c r="P42" s="23">
        <f>(K41*T41)/(1+T41)</f>
        <v>21.385353243127255</v>
      </c>
      <c r="Q42" s="23">
        <f>K41-P42</f>
        <v>10.692676621563628</v>
      </c>
      <c r="R42" s="10"/>
      <c r="S42" s="10"/>
      <c r="T42" s="10"/>
    </row>
  </sheetData>
  <mergeCells count="11">
    <mergeCell ref="N35:O35"/>
    <mergeCell ref="P35:Q35"/>
    <mergeCell ref="R35:S35"/>
    <mergeCell ref="L39:Q39"/>
    <mergeCell ref="L40:M40"/>
    <mergeCell ref="N40:O40"/>
    <mergeCell ref="P40:Q40"/>
    <mergeCell ref="C7:E7"/>
    <mergeCell ref="C33:G33"/>
    <mergeCell ref="C34:G34"/>
    <mergeCell ref="N34:Q34"/>
  </mergeCells>
  <pageMargins left="0.7" right="0.7" top="0.75" bottom="0.75" header="0.3" footer="0.3"/>
  <pageSetup paperSize="0" orientation="portrait" horizontalDpi="0" verticalDpi="0" copie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1</cp:lastModifiedBy>
  <dcterms:created xsi:type="dcterms:W3CDTF">2015-08-01T21:35:20Z</dcterms:created>
  <dcterms:modified xsi:type="dcterms:W3CDTF">2015-08-01T22:41:02Z</dcterms:modified>
</cp:coreProperties>
</file>