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Документы\Школа_Ира\Сайт_знания\Ирформатика\"/>
    </mc:Choice>
  </mc:AlternateContent>
  <bookViews>
    <workbookView xWindow="0" yWindow="0" windowWidth="20490" windowHeight="7755"/>
  </bookViews>
  <sheets>
    <sheet name="Математическая_модель" sheetId="4" r:id="rId1"/>
    <sheet name="Отчет о результатах" sheetId="7" r:id="rId2"/>
    <sheet name="Математическая_модель_2" sheetId="5" r:id="rId3"/>
  </sheets>
  <definedNames>
    <definedName name="solver_adj" localSheetId="0" hidden="1">Математическая_модель!$G$4:$G$5</definedName>
    <definedName name="solver_adj" localSheetId="2" hidden="1">Математическая_модель_2!$B$8:$C$8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2</definedName>
    <definedName name="solver_eng" localSheetId="0" hidden="1">2</definedName>
    <definedName name="solver_eng" localSheetId="2" hidden="1">2</definedName>
    <definedName name="solver_est" localSheetId="0" hidden="1">1</definedName>
    <definedName name="solver_est" localSheetId="2" hidden="1">1</definedName>
    <definedName name="solver_itr" localSheetId="0" hidden="1">2147483647</definedName>
    <definedName name="solver_itr" localSheetId="2" hidden="1">2147483647</definedName>
    <definedName name="solver_lhs1" localSheetId="0" hidden="1">Математическая_модель!$B$6</definedName>
    <definedName name="solver_lhs1" localSheetId="2" hidden="1">Математическая_модель_2!$D$3</definedName>
    <definedName name="solver_lhs2" localSheetId="0" hidden="1">Математическая_модель!$C$6</definedName>
    <definedName name="solver_lhs2" localSheetId="2" hidden="1">Математическая_модель_2!$D$4</definedName>
    <definedName name="solver_lhs3" localSheetId="0" hidden="1">Математическая_модель!$D$6</definedName>
    <definedName name="solver_lhs3" localSheetId="2" hidden="1">Математическая_модель_2!$D$5</definedName>
    <definedName name="solver_lhs4" localSheetId="2" hidden="1">Математическая_модель_2!#REF!</definedName>
    <definedName name="solver_lhs5" localSheetId="2" hidden="1">Математическая_модель_2!#REF!</definedName>
    <definedName name="solver_lhs6" localSheetId="2" hidden="1">Математическая_модель_2!#REF!</definedName>
    <definedName name="solver_mip" localSheetId="0" hidden="1">2147483647</definedName>
    <definedName name="solver_mip" localSheetId="2" hidden="1">2147483647</definedName>
    <definedName name="solver_mni" localSheetId="0" hidden="1">30</definedName>
    <definedName name="solver_mni" localSheetId="2" hidden="1">30</definedName>
    <definedName name="solver_mrt" localSheetId="0" hidden="1">0.075</definedName>
    <definedName name="solver_mrt" localSheetId="2" hidden="1">0.075</definedName>
    <definedName name="solver_msl" localSheetId="0" hidden="1">2</definedName>
    <definedName name="solver_msl" localSheetId="2" hidden="1">2</definedName>
    <definedName name="solver_neg" localSheetId="0" hidden="1">1</definedName>
    <definedName name="solver_neg" localSheetId="2" hidden="1">1</definedName>
    <definedName name="solver_nod" localSheetId="0" hidden="1">2147483647</definedName>
    <definedName name="solver_nod" localSheetId="2" hidden="1">2147483647</definedName>
    <definedName name="solver_num" localSheetId="0" hidden="1">3</definedName>
    <definedName name="solver_num" localSheetId="2" hidden="1">3</definedName>
    <definedName name="solver_nwt" localSheetId="0" hidden="1">1</definedName>
    <definedName name="solver_nwt" localSheetId="2" hidden="1">1</definedName>
    <definedName name="solver_opt" localSheetId="0" hidden="1">Математическая_модель!$I$6</definedName>
    <definedName name="solver_opt" localSheetId="2" hidden="1">Математическая_модель_2!$D$10</definedName>
    <definedName name="solver_pre" localSheetId="0" hidden="1">0.000001</definedName>
    <definedName name="solver_pre" localSheetId="2" hidden="1">0.000001</definedName>
    <definedName name="solver_rbv" localSheetId="0" hidden="1">1</definedName>
    <definedName name="solver_rbv" localSheetId="2" hidden="1">2</definedName>
    <definedName name="solver_rel1" localSheetId="0" hidden="1">1</definedName>
    <definedName name="solver_rel1" localSheetId="2" hidden="1">1</definedName>
    <definedName name="solver_rel2" localSheetId="0" hidden="1">1</definedName>
    <definedName name="solver_rel2" localSheetId="2" hidden="1">1</definedName>
    <definedName name="solver_rel3" localSheetId="0" hidden="1">1</definedName>
    <definedName name="solver_rel3" localSheetId="2" hidden="1">1</definedName>
    <definedName name="solver_rel4" localSheetId="2" hidden="1">3</definedName>
    <definedName name="solver_rel5" localSheetId="2" hidden="1">3</definedName>
    <definedName name="solver_rel6" localSheetId="2" hidden="1">3</definedName>
    <definedName name="solver_rhs1" localSheetId="0" hidden="1">Математическая_модель!$B$7</definedName>
    <definedName name="solver_rhs1" localSheetId="2" hidden="1">Математическая_модель_2!$E$3</definedName>
    <definedName name="solver_rhs2" localSheetId="0" hidden="1">Математическая_модель!$C$7</definedName>
    <definedName name="solver_rhs2" localSheetId="2" hidden="1">Математическая_модель_2!$E$4</definedName>
    <definedName name="solver_rhs3" localSheetId="0" hidden="1">Математическая_модель!$D$7</definedName>
    <definedName name="solver_rhs3" localSheetId="2" hidden="1">Математическая_модель_2!$E$5</definedName>
    <definedName name="solver_rhs4" localSheetId="2" hidden="1">0</definedName>
    <definedName name="solver_rhs5" localSheetId="2" hidden="1">0</definedName>
    <definedName name="solver_rhs6" localSheetId="2" hidden="1">0</definedName>
    <definedName name="solver_rlx" localSheetId="0" hidden="1">2</definedName>
    <definedName name="solver_rlx" localSheetId="2" hidden="1">1</definedName>
    <definedName name="solver_rsd" localSheetId="0" hidden="1">0</definedName>
    <definedName name="solver_rsd" localSheetId="2" hidden="1">0</definedName>
    <definedName name="solver_scl" localSheetId="0" hidden="1">1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ssz" localSheetId="0" hidden="1">100</definedName>
    <definedName name="solver_ssz" localSheetId="2" hidden="1">100</definedName>
    <definedName name="solver_tim" localSheetId="0" hidden="1">2147483647</definedName>
    <definedName name="solver_tim" localSheetId="2" hidden="1">2147483647</definedName>
    <definedName name="solver_tol" localSheetId="0" hidden="1">0.01</definedName>
    <definedName name="solver_tol" localSheetId="2" hidden="1">0.01</definedName>
    <definedName name="solver_typ" localSheetId="0" hidden="1">1</definedName>
    <definedName name="solver_typ" localSheetId="2" hidden="1">1</definedName>
    <definedName name="solver_val" localSheetId="0" hidden="1">0</definedName>
    <definedName name="solver_val" localSheetId="2" hidden="1">0</definedName>
    <definedName name="solver_ver" localSheetId="0" hidden="1">3</definedName>
    <definedName name="solver_ver" localSheetId="2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B10" i="5"/>
  <c r="C9" i="5"/>
  <c r="B9" i="5"/>
  <c r="D3" i="5" a="1"/>
  <c r="D3" i="5" s="1"/>
  <c r="C6" i="4"/>
  <c r="D6" i="4"/>
  <c r="B6" i="4"/>
  <c r="G6" i="4"/>
  <c r="H5" i="4"/>
  <c r="H4" i="4"/>
  <c r="C7" i="4"/>
  <c r="D7" i="4"/>
  <c r="B7" i="4"/>
  <c r="I5" i="4"/>
  <c r="I4" i="4"/>
  <c r="D10" i="5" l="1"/>
  <c r="D5" i="5"/>
  <c r="D4" i="5"/>
  <c r="H6" i="4"/>
  <c r="I6" i="4"/>
</calcChain>
</file>

<file path=xl/sharedStrings.xml><?xml version="1.0" encoding="utf-8"?>
<sst xmlns="http://schemas.openxmlformats.org/spreadsheetml/2006/main" count="76" uniqueCount="67">
  <si>
    <t>Математическая модель</t>
  </si>
  <si>
    <t>Microsoft Excel 15.0 Отчет о результатах</t>
  </si>
  <si>
    <t>Результат: Решение найдено. Все ограничения и условия оптимальности выполнены.</t>
  </si>
  <si>
    <t>Модуль поиска решения</t>
  </si>
  <si>
    <t>Модуль: Поиск решения лин. задач симплекс-методом</t>
  </si>
  <si>
    <t>Параметры поиска решения</t>
  </si>
  <si>
    <t>Максимальное число подзадач Без пределов, Максимальное число целочисленных решений Без пределов, Целочисленное отклонение 1%, Считать неотрицательными</t>
  </si>
  <si>
    <t>Ячейка целевой функции (Максимум)</t>
  </si>
  <si>
    <t>Ячейка</t>
  </si>
  <si>
    <t>Имя</t>
  </si>
  <si>
    <t>Исходное значение</t>
  </si>
  <si>
    <t>Окончательное значение</t>
  </si>
  <si>
    <t>Ячейки переменных</t>
  </si>
  <si>
    <t>Целочисленное</t>
  </si>
  <si>
    <t>Ограничения</t>
  </si>
  <si>
    <t>Значение ячейки</t>
  </si>
  <si>
    <t>Формула</t>
  </si>
  <si>
    <t>Состояние</t>
  </si>
  <si>
    <t>Допуск</t>
  </si>
  <si>
    <t>Продолжить</t>
  </si>
  <si>
    <t>Без привязки</t>
  </si>
  <si>
    <t>Привязка</t>
  </si>
  <si>
    <t>Время решения: 0,016 секунд.</t>
  </si>
  <si>
    <t>Оптимальное количество изделий каждого вида</t>
  </si>
  <si>
    <t>Изделие 1</t>
  </si>
  <si>
    <t>Изделие 2</t>
  </si>
  <si>
    <t>Станки</t>
  </si>
  <si>
    <t>1 станок</t>
  </si>
  <si>
    <t>2 станок</t>
  </si>
  <si>
    <t>3 станок</t>
  </si>
  <si>
    <t>Первое изделие</t>
  </si>
  <si>
    <t>Второе изделие</t>
  </si>
  <si>
    <t>Станок 1</t>
  </si>
  <si>
    <t>Станок 2</t>
  </si>
  <si>
    <t>Станок 3</t>
  </si>
  <si>
    <t>Время для обработки 1-го изделия, мин</t>
  </si>
  <si>
    <t>Максимальное время использования</t>
  </si>
  <si>
    <t>Удельная прибыль</t>
  </si>
  <si>
    <t>Удельная прибыль, $</t>
  </si>
  <si>
    <t>Прибыль от  изделий</t>
  </si>
  <si>
    <t>Оптимальное количество изделий, шт</t>
  </si>
  <si>
    <t>Время обработки изделий на 3-х станках, мин</t>
  </si>
  <si>
    <t>Общее время использования станка</t>
  </si>
  <si>
    <t>Общее время использование станка, мин</t>
  </si>
  <si>
    <t>Максимальное время использование станка, мин</t>
  </si>
  <si>
    <t>Время использование станка</t>
  </si>
  <si>
    <t>Прибыль, значение целевой функции, $</t>
  </si>
  <si>
    <t>Оптимальные значения</t>
  </si>
  <si>
    <t>Лист: [Оптимизационная_задача_станки.xlsx]Математическая_модель</t>
  </si>
  <si>
    <t>Число итераций: 2 Число подзадач: 0</t>
  </si>
  <si>
    <t>Максимальное время Без пределов,  Число итераций Без пределов, Precision 0,000001, Использовать автоматическое масштабирование</t>
  </si>
  <si>
    <t>$I$6</t>
  </si>
  <si>
    <t>Оптимальные значения Прибыль от  изделий</t>
  </si>
  <si>
    <t>$G$4</t>
  </si>
  <si>
    <t>Первое изделие Оптимальное количество изделий, шт</t>
  </si>
  <si>
    <t>$G$5</t>
  </si>
  <si>
    <t>Второе изделие Оптимальное количество изделий, шт</t>
  </si>
  <si>
    <t>$B$6</t>
  </si>
  <si>
    <t>Общее время использования станка Станок 1</t>
  </si>
  <si>
    <t>$B$6&lt;=$B$7</t>
  </si>
  <si>
    <t>$C$6</t>
  </si>
  <si>
    <t>Общее время использования станка Станок 2</t>
  </si>
  <si>
    <t>$C$6&lt;=$C$7</t>
  </si>
  <si>
    <t>$D$6</t>
  </si>
  <si>
    <t>Общее время использования станка Станок 3</t>
  </si>
  <si>
    <t>$D$6&lt;=$D$7</t>
  </si>
  <si>
    <t>Отчет создан: 17.06.2021 1:04:27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</si>
</sst>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1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1" xfId="0" applyBorder="1"/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5" borderId="4" xfId="0" applyFill="1" applyBorder="1" applyAlignment="1">
      <alignment vertical="top"/>
    </xf>
    <xf numFmtId="0" fontId="1" fillId="0" borderId="0" xfId="0" applyFont="1"/>
    <xf numFmtId="0" fontId="0" fillId="0" borderId="6" xfId="0" applyFill="1" applyBorder="1" applyAlignment="1"/>
    <xf numFmtId="0" fontId="0" fillId="0" borderId="7" xfId="0" applyFill="1" applyBorder="1" applyAlignment="1"/>
    <xf numFmtId="1" fontId="0" fillId="0" borderId="6" xfId="0" applyNumberFormat="1" applyFill="1" applyBorder="1" applyAlignment="1"/>
    <xf numFmtId="1" fontId="0" fillId="0" borderId="7" xfId="0" applyNumberFormat="1" applyFill="1" applyBorder="1" applyAlignment="1"/>
    <xf numFmtId="0" fontId="0" fillId="2" borderId="0" xfId="0" applyFill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6" borderId="0" xfId="0" applyFill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/>
    <xf numFmtId="0" fontId="1" fillId="0" borderId="1" xfId="0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1" fontId="3" fillId="4" borderId="1" xfId="0" applyNumberFormat="1" applyFont="1" applyFill="1" applyBorder="1"/>
    <xf numFmtId="1" fontId="2" fillId="4" borderId="1" xfId="0" applyNumberFormat="1" applyFont="1" applyFill="1" applyBorder="1"/>
    <xf numFmtId="0" fontId="4" fillId="10" borderId="0" xfId="0" applyFont="1" applyFill="1" applyAlignment="1">
      <alignment horizontal="center" vertical="top" wrapText="1"/>
    </xf>
    <xf numFmtId="1" fontId="4" fillId="10" borderId="0" xfId="0" applyNumberFormat="1" applyFont="1" applyFill="1" applyAlignment="1">
      <alignment horizontal="right" vertical="top"/>
    </xf>
    <xf numFmtId="0" fontId="4" fillId="11" borderId="0" xfId="0" applyFont="1" applyFill="1" applyBorder="1"/>
    <xf numFmtId="1" fontId="4" fillId="11" borderId="0" xfId="0" applyNumberFormat="1" applyFont="1" applyFill="1"/>
    <xf numFmtId="0" fontId="2" fillId="4" borderId="1" xfId="0" applyFont="1" applyFill="1" applyBorder="1" applyAlignment="1">
      <alignment vertical="top" wrapText="1"/>
    </xf>
    <xf numFmtId="1" fontId="2" fillId="4" borderId="1" xfId="0" applyNumberFormat="1" applyFont="1" applyFill="1" applyBorder="1" applyAlignment="1">
      <alignment vertical="top" wrapText="1"/>
    </xf>
    <xf numFmtId="1" fontId="0" fillId="0" borderId="1" xfId="0" applyNumberFormat="1" applyBorder="1" applyAlignment="1">
      <alignment horizontal="right"/>
    </xf>
    <xf numFmtId="0" fontId="2" fillId="4" borderId="0" xfId="0" applyFont="1" applyFill="1" applyAlignment="1">
      <alignment horizontal="right" wrapText="1"/>
    </xf>
    <xf numFmtId="0" fontId="0" fillId="9" borderId="1" xfId="0" applyFill="1" applyBorder="1"/>
    <xf numFmtId="1" fontId="0" fillId="7" borderId="1" xfId="0" applyNumberFormat="1" applyFont="1" applyFill="1" applyBorder="1"/>
    <xf numFmtId="1" fontId="0" fillId="8" borderId="1" xfId="0" applyNumberFormat="1" applyFont="1" applyFill="1" applyBorder="1"/>
    <xf numFmtId="0" fontId="5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152401</xdr:colOff>
      <xdr:row>22</xdr:row>
      <xdr:rowOff>28575</xdr:rowOff>
    </xdr:from>
    <xdr:to>
      <xdr:col>6</xdr:col>
      <xdr:colOff>1021825</xdr:colOff>
      <xdr:row>31</xdr:row>
      <xdr:rowOff>66675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1" y="4914900"/>
          <a:ext cx="2802999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23</xdr:row>
      <xdr:rowOff>180976</xdr:rowOff>
    </xdr:from>
    <xdr:to>
      <xdr:col>4</xdr:col>
      <xdr:colOff>161925</xdr:colOff>
      <xdr:row>32</xdr:row>
      <xdr:rowOff>185528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257801"/>
          <a:ext cx="3771900" cy="1719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19</xdr:row>
      <xdr:rowOff>0</xdr:rowOff>
    </xdr:from>
    <xdr:to>
      <xdr:col>13</xdr:col>
      <xdr:colOff>114300</xdr:colOff>
      <xdr:row>28</xdr:row>
      <xdr:rowOff>4552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62500"/>
          <a:ext cx="3771900" cy="1719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6" sqref="I6"/>
    </sheetView>
  </sheetViews>
  <sheetFormatPr defaultRowHeight="15" x14ac:dyDescent="0.25"/>
  <cols>
    <col min="1" max="1" width="21.5703125" customWidth="1"/>
    <col min="2" max="2" width="10.140625" customWidth="1"/>
    <col min="3" max="3" width="13" customWidth="1"/>
    <col min="4" max="4" width="12.42578125" customWidth="1"/>
    <col min="5" max="5" width="15" customWidth="1"/>
    <col min="6" max="6" width="14" bestFit="1" customWidth="1"/>
    <col min="7" max="7" width="16.42578125" customWidth="1"/>
    <col min="8" max="8" width="17.28515625" customWidth="1"/>
    <col min="9" max="9" width="14.85546875" customWidth="1"/>
    <col min="10" max="10" width="21.5703125" customWidth="1"/>
  </cols>
  <sheetData>
    <row r="1" spans="1:9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36" customHeight="1" x14ac:dyDescent="0.25">
      <c r="A2" s="22"/>
      <c r="B2" s="18" t="s">
        <v>35</v>
      </c>
      <c r="C2" s="18"/>
      <c r="D2" s="18"/>
      <c r="E2" s="23" t="s">
        <v>38</v>
      </c>
      <c r="G2" s="23" t="s">
        <v>40</v>
      </c>
      <c r="H2" s="23" t="s">
        <v>41</v>
      </c>
      <c r="I2" s="23" t="s">
        <v>39</v>
      </c>
    </row>
    <row r="3" spans="1:9" ht="18.75" customHeight="1" x14ac:dyDescent="0.25">
      <c r="A3" s="22"/>
      <c r="B3" s="24" t="s">
        <v>32</v>
      </c>
      <c r="C3" s="24" t="s">
        <v>33</v>
      </c>
      <c r="D3" s="24" t="s">
        <v>34</v>
      </c>
      <c r="E3" s="23"/>
      <c r="G3" s="23"/>
      <c r="H3" s="23"/>
      <c r="I3" s="23"/>
    </row>
    <row r="4" spans="1:9" x14ac:dyDescent="0.25">
      <c r="A4" s="3" t="s">
        <v>30</v>
      </c>
      <c r="B4" s="35">
        <v>12</v>
      </c>
      <c r="C4" s="35">
        <v>5</v>
      </c>
      <c r="D4" s="35">
        <v>7</v>
      </c>
      <c r="E4" s="35">
        <v>6</v>
      </c>
      <c r="G4" s="36">
        <v>36.464088397790057</v>
      </c>
      <c r="H4" s="37">
        <f>G4*(B4+C4+D4)</f>
        <v>875.13812154696143</v>
      </c>
      <c r="I4" s="25">
        <f>E4*G4</f>
        <v>218.78453038674036</v>
      </c>
    </row>
    <row r="5" spans="1:9" x14ac:dyDescent="0.25">
      <c r="A5" s="3" t="s">
        <v>31</v>
      </c>
      <c r="B5" s="35">
        <v>7</v>
      </c>
      <c r="C5" s="35">
        <v>18</v>
      </c>
      <c r="D5" s="35">
        <v>14</v>
      </c>
      <c r="E5" s="35">
        <v>4</v>
      </c>
      <c r="G5" s="36">
        <v>23.204419889502763</v>
      </c>
      <c r="H5" s="37">
        <f>G5*(B5+C5+D5)</f>
        <v>904.97237569060769</v>
      </c>
      <c r="I5" s="25">
        <f>E5*G5</f>
        <v>92.817679558011051</v>
      </c>
    </row>
    <row r="6" spans="1:9" ht="30" x14ac:dyDescent="0.25">
      <c r="A6" s="19" t="s">
        <v>42</v>
      </c>
      <c r="B6" s="20">
        <f>B4*$G$4+B5*$G$5</f>
        <v>600</v>
      </c>
      <c r="C6" s="20">
        <f t="shared" ref="C6:D6" si="0">C4*$G$4+C5*$G$5</f>
        <v>600</v>
      </c>
      <c r="D6" s="20">
        <f t="shared" si="0"/>
        <v>580.11049723756912</v>
      </c>
      <c r="F6" s="34" t="s">
        <v>47</v>
      </c>
      <c r="G6" s="36">
        <f>SUM(G4:G5)</f>
        <v>59.668508287292823</v>
      </c>
      <c r="H6" s="37">
        <f>SUM(H4:H5)</f>
        <v>1780.1104972375692</v>
      </c>
      <c r="I6" s="26">
        <f>SUM(I4:I5)</f>
        <v>311.60220994475139</v>
      </c>
    </row>
    <row r="7" spans="1:9" ht="30" x14ac:dyDescent="0.25">
      <c r="A7" s="19" t="s">
        <v>36</v>
      </c>
      <c r="B7" s="21">
        <f>10*60</f>
        <v>600</v>
      </c>
      <c r="C7" s="21">
        <f t="shared" ref="C7:D7" si="1">10*60</f>
        <v>600</v>
      </c>
      <c r="D7" s="21">
        <f t="shared" si="1"/>
        <v>600</v>
      </c>
    </row>
    <row r="9" spans="1:9" x14ac:dyDescent="0.25">
      <c r="G9" s="16"/>
    </row>
  </sheetData>
  <mergeCells count="7">
    <mergeCell ref="B2:D2"/>
    <mergeCell ref="A1:I1"/>
    <mergeCell ref="E2:E3"/>
    <mergeCell ref="G2:G3"/>
    <mergeCell ref="H2:H3"/>
    <mergeCell ref="I2:I3"/>
    <mergeCell ref="A2:A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opLeftCell="A10" workbookViewId="0">
      <selection activeCell="I15" sqref="I15"/>
    </sheetView>
  </sheetViews>
  <sheetFormatPr defaultRowHeight="15" x14ac:dyDescent="0.25"/>
  <cols>
    <col min="1" max="1" width="2.28515625" customWidth="1"/>
    <col min="2" max="2" width="7.5703125" customWidth="1"/>
    <col min="3" max="3" width="52.85546875" bestFit="1" customWidth="1"/>
    <col min="4" max="4" width="19.42578125" bestFit="1" customWidth="1"/>
    <col min="5" max="5" width="24.7109375" bestFit="1" customWidth="1"/>
    <col min="6" max="6" width="15.85546875" bestFit="1" customWidth="1"/>
    <col min="7" max="7" width="12" bestFit="1" customWidth="1"/>
  </cols>
  <sheetData>
    <row r="1" spans="1:5" x14ac:dyDescent="0.25">
      <c r="A1" s="8" t="s">
        <v>1</v>
      </c>
    </row>
    <row r="2" spans="1:5" x14ac:dyDescent="0.25">
      <c r="A2" s="8" t="s">
        <v>48</v>
      </c>
    </row>
    <row r="3" spans="1:5" x14ac:dyDescent="0.25">
      <c r="A3" s="8" t="s">
        <v>66</v>
      </c>
    </row>
    <row r="4" spans="1:5" x14ac:dyDescent="0.25">
      <c r="A4" s="8" t="s">
        <v>2</v>
      </c>
    </row>
    <row r="5" spans="1:5" x14ac:dyDescent="0.25">
      <c r="A5" s="8" t="s">
        <v>3</v>
      </c>
    </row>
    <row r="6" spans="1:5" x14ac:dyDescent="0.25">
      <c r="A6" s="8"/>
      <c r="B6" t="s">
        <v>4</v>
      </c>
    </row>
    <row r="7" spans="1:5" x14ac:dyDescent="0.25">
      <c r="A7" s="8"/>
      <c r="B7" t="s">
        <v>22</v>
      </c>
    </row>
    <row r="8" spans="1:5" x14ac:dyDescent="0.25">
      <c r="A8" s="8"/>
      <c r="B8" t="s">
        <v>49</v>
      </c>
    </row>
    <row r="9" spans="1:5" x14ac:dyDescent="0.25">
      <c r="A9" s="8" t="s">
        <v>5</v>
      </c>
    </row>
    <row r="10" spans="1:5" x14ac:dyDescent="0.25">
      <c r="B10" t="s">
        <v>50</v>
      </c>
    </row>
    <row r="11" spans="1:5" x14ac:dyDescent="0.25">
      <c r="B11" t="s">
        <v>6</v>
      </c>
    </row>
    <row r="14" spans="1:5" ht="15.75" thickBot="1" x14ac:dyDescent="0.3">
      <c r="A14" t="s">
        <v>7</v>
      </c>
    </row>
    <row r="15" spans="1:5" ht="15.75" thickBot="1" x14ac:dyDescent="0.3">
      <c r="B15" s="38" t="s">
        <v>8</v>
      </c>
      <c r="C15" s="38" t="s">
        <v>9</v>
      </c>
      <c r="D15" s="38" t="s">
        <v>10</v>
      </c>
      <c r="E15" s="38" t="s">
        <v>11</v>
      </c>
    </row>
    <row r="16" spans="1:5" ht="15.75" thickBot="1" x14ac:dyDescent="0.3">
      <c r="B16" s="9" t="s">
        <v>51</v>
      </c>
      <c r="C16" s="9" t="s">
        <v>52</v>
      </c>
      <c r="D16" s="11">
        <v>311.60220994475139</v>
      </c>
      <c r="E16" s="11">
        <v>311.60220994475139</v>
      </c>
    </row>
    <row r="19" spans="1:7" ht="15.75" thickBot="1" x14ac:dyDescent="0.3">
      <c r="A19" t="s">
        <v>12</v>
      </c>
    </row>
    <row r="20" spans="1:7" ht="15.75" thickBot="1" x14ac:dyDescent="0.3">
      <c r="B20" s="38" t="s">
        <v>8</v>
      </c>
      <c r="C20" s="38" t="s">
        <v>9</v>
      </c>
      <c r="D20" s="38" t="s">
        <v>10</v>
      </c>
      <c r="E20" s="38" t="s">
        <v>11</v>
      </c>
      <c r="F20" s="38" t="s">
        <v>13</v>
      </c>
    </row>
    <row r="21" spans="1:7" x14ac:dyDescent="0.25">
      <c r="B21" s="10" t="s">
        <v>53</v>
      </c>
      <c r="C21" s="10" t="s">
        <v>54</v>
      </c>
      <c r="D21" s="12">
        <v>36.464088397790057</v>
      </c>
      <c r="E21" s="12">
        <v>36.464088397790057</v>
      </c>
      <c r="F21" s="10" t="s">
        <v>19</v>
      </c>
    </row>
    <row r="22" spans="1:7" ht="15.75" thickBot="1" x14ac:dyDescent="0.3">
      <c r="B22" s="9" t="s">
        <v>55</v>
      </c>
      <c r="C22" s="9" t="s">
        <v>56</v>
      </c>
      <c r="D22" s="11">
        <v>23.204419889502763</v>
      </c>
      <c r="E22" s="11">
        <v>23.204419889502763</v>
      </c>
      <c r="F22" s="9" t="s">
        <v>19</v>
      </c>
    </row>
    <row r="25" spans="1:7" ht="15.75" thickBot="1" x14ac:dyDescent="0.3">
      <c r="A25" t="s">
        <v>14</v>
      </c>
    </row>
    <row r="26" spans="1:7" ht="15.75" thickBot="1" x14ac:dyDescent="0.3">
      <c r="B26" s="38" t="s">
        <v>8</v>
      </c>
      <c r="C26" s="38" t="s">
        <v>9</v>
      </c>
      <c r="D26" s="38" t="s">
        <v>15</v>
      </c>
      <c r="E26" s="38" t="s">
        <v>16</v>
      </c>
      <c r="F26" s="38" t="s">
        <v>17</v>
      </c>
      <c r="G26" s="38" t="s">
        <v>18</v>
      </c>
    </row>
    <row r="27" spans="1:7" x14ac:dyDescent="0.25">
      <c r="B27" s="10" t="s">
        <v>57</v>
      </c>
      <c r="C27" s="10" t="s">
        <v>58</v>
      </c>
      <c r="D27" s="12">
        <v>600</v>
      </c>
      <c r="E27" s="10" t="s">
        <v>59</v>
      </c>
      <c r="F27" s="10" t="s">
        <v>21</v>
      </c>
      <c r="G27" s="10">
        <v>0</v>
      </c>
    </row>
    <row r="28" spans="1:7" x14ac:dyDescent="0.25">
      <c r="B28" s="10" t="s">
        <v>60</v>
      </c>
      <c r="C28" s="10" t="s">
        <v>61</v>
      </c>
      <c r="D28" s="12">
        <v>600</v>
      </c>
      <c r="E28" s="10" t="s">
        <v>62</v>
      </c>
      <c r="F28" s="10" t="s">
        <v>21</v>
      </c>
      <c r="G28" s="10">
        <v>0</v>
      </c>
    </row>
    <row r="29" spans="1:7" ht="15.75" thickBot="1" x14ac:dyDescent="0.3">
      <c r="B29" s="9" t="s">
        <v>63</v>
      </c>
      <c r="C29" s="9" t="s">
        <v>64</v>
      </c>
      <c r="D29" s="11">
        <v>580.11049723756912</v>
      </c>
      <c r="E29" s="9" t="s">
        <v>65</v>
      </c>
      <c r="F29" s="9" t="s">
        <v>20</v>
      </c>
      <c r="G29" s="9">
        <v>19.88950276243088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L10" sqref="L10"/>
    </sheetView>
  </sheetViews>
  <sheetFormatPr defaultRowHeight="15" x14ac:dyDescent="0.25"/>
  <cols>
    <col min="1" max="1" width="27.42578125" customWidth="1"/>
    <col min="2" max="2" width="11.5703125" customWidth="1"/>
    <col min="3" max="3" width="12.85546875" customWidth="1"/>
    <col min="4" max="4" width="18.28515625" bestFit="1" customWidth="1"/>
    <col min="5" max="5" width="15" customWidth="1"/>
  </cols>
  <sheetData>
    <row r="1" spans="1:5" x14ac:dyDescent="0.25">
      <c r="A1" s="13" t="s">
        <v>0</v>
      </c>
      <c r="B1" s="13"/>
      <c r="C1" s="13"/>
      <c r="D1" s="13"/>
      <c r="E1" s="13"/>
    </row>
    <row r="2" spans="1:5" ht="60" x14ac:dyDescent="0.25">
      <c r="A2" s="14" t="s">
        <v>26</v>
      </c>
      <c r="B2" s="1" t="s">
        <v>24</v>
      </c>
      <c r="C2" s="1" t="s">
        <v>25</v>
      </c>
      <c r="D2" s="15" t="s">
        <v>43</v>
      </c>
      <c r="E2" s="15" t="s">
        <v>44</v>
      </c>
    </row>
    <row r="3" spans="1:5" x14ac:dyDescent="0.25">
      <c r="A3" s="3" t="s">
        <v>27</v>
      </c>
      <c r="B3" s="33">
        <v>12</v>
      </c>
      <c r="C3" s="33">
        <v>7</v>
      </c>
      <c r="D3" s="33">
        <f t="array" ref="D3:D5">MMULT(B3:C5,TRANSPOSE(B8:C8))</f>
        <v>600</v>
      </c>
      <c r="E3" s="33">
        <v>600</v>
      </c>
    </row>
    <row r="4" spans="1:5" x14ac:dyDescent="0.25">
      <c r="A4" s="3" t="s">
        <v>28</v>
      </c>
      <c r="B4" s="33">
        <v>5</v>
      </c>
      <c r="C4" s="33">
        <v>18</v>
      </c>
      <c r="D4" s="33">
        <v>600</v>
      </c>
      <c r="E4" s="33">
        <v>600</v>
      </c>
    </row>
    <row r="5" spans="1:5" x14ac:dyDescent="0.25">
      <c r="A5" s="3" t="s">
        <v>29</v>
      </c>
      <c r="B5" s="33">
        <v>7</v>
      </c>
      <c r="C5" s="33">
        <v>14</v>
      </c>
      <c r="D5" s="33">
        <v>580.11049723756912</v>
      </c>
      <c r="E5" s="33">
        <v>600</v>
      </c>
    </row>
    <row r="6" spans="1:5" x14ac:dyDescent="0.25">
      <c r="A6" s="4" t="s">
        <v>37</v>
      </c>
      <c r="B6" s="5">
        <v>6</v>
      </c>
      <c r="C6" s="7">
        <v>4</v>
      </c>
      <c r="E6" s="6"/>
    </row>
    <row r="8" spans="1:5" ht="30" x14ac:dyDescent="0.25">
      <c r="A8" s="27" t="s">
        <v>23</v>
      </c>
      <c r="B8" s="28">
        <v>36.464088397790057</v>
      </c>
      <c r="C8" s="28">
        <v>23.204419889502763</v>
      </c>
      <c r="E8" s="2"/>
    </row>
    <row r="9" spans="1:5" x14ac:dyDescent="0.25">
      <c r="A9" s="29" t="s">
        <v>45</v>
      </c>
      <c r="B9" s="30">
        <f>B8*(B3+B4+B5)</f>
        <v>875.13812154696143</v>
      </c>
      <c r="C9" s="30">
        <f>C8*(C3+C4+C5)</f>
        <v>904.97237569060769</v>
      </c>
    </row>
    <row r="10" spans="1:5" ht="30" x14ac:dyDescent="0.25">
      <c r="A10" s="31" t="s">
        <v>46</v>
      </c>
      <c r="B10" s="32">
        <f>B6*B8</f>
        <v>218.78453038674036</v>
      </c>
      <c r="C10" s="32">
        <f>C6*C8</f>
        <v>92.817679558011051</v>
      </c>
      <c r="D10" s="32">
        <f>B10+C10</f>
        <v>311.60220994475139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Математическая_модель</vt:lpstr>
      <vt:lpstr>Отчет о результатах</vt:lpstr>
      <vt:lpstr>Математическая_модель_2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2021-06-16T17:49:45Z</dcterms:created>
  <dcterms:modified xsi:type="dcterms:W3CDTF">2021-06-16T22:11:03Z</dcterms:modified>
</cp:coreProperties>
</file>