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40" yWindow="30" windowWidth="12780" windowHeight="655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P8" i="1"/>
  <c r="P7"/>
  <c r="N8"/>
  <c r="N7"/>
  <c r="M7"/>
  <c r="I51" l="1"/>
  <c r="G51"/>
  <c r="G50"/>
  <c r="E25" l="1"/>
  <c r="X59" s="1"/>
  <c r="F28"/>
  <c r="Y58" s="1"/>
  <c r="E28"/>
  <c r="X58" s="1"/>
  <c r="D28"/>
  <c r="W58" s="1"/>
  <c r="F27"/>
  <c r="E27"/>
  <c r="D27"/>
  <c r="E26"/>
  <c r="F26"/>
  <c r="D26"/>
  <c r="F25"/>
  <c r="Y59" s="1"/>
  <c r="D25"/>
  <c r="F24"/>
  <c r="Q59" s="1"/>
  <c r="E24"/>
  <c r="D24"/>
  <c r="O59" s="1"/>
  <c r="F23"/>
  <c r="Y50" s="1"/>
  <c r="E23"/>
  <c r="X50" s="1"/>
  <c r="D23"/>
  <c r="W50" s="1"/>
  <c r="Q58" l="1"/>
  <c r="Y49"/>
  <c r="W60"/>
  <c r="G25"/>
  <c r="W59"/>
  <c r="Y60" s="1"/>
  <c r="X60"/>
  <c r="O58"/>
  <c r="W49"/>
  <c r="X51" s="1"/>
  <c r="P58"/>
  <c r="X49"/>
  <c r="W51" s="1"/>
  <c r="L26"/>
  <c r="P59"/>
  <c r="O60" s="1"/>
  <c r="P60"/>
  <c r="M23"/>
  <c r="P57" s="1"/>
  <c r="K38"/>
  <c r="G26"/>
  <c r="H57" s="1"/>
  <c r="G23"/>
  <c r="L40"/>
  <c r="K39"/>
  <c r="K40"/>
  <c r="L39"/>
  <c r="L38"/>
  <c r="L24"/>
  <c r="N26"/>
  <c r="C32"/>
  <c r="L25"/>
  <c r="M24"/>
  <c r="N25"/>
  <c r="B32"/>
  <c r="D32"/>
  <c r="G28"/>
  <c r="H59" s="1"/>
  <c r="G24"/>
  <c r="G27"/>
  <c r="H58" s="1"/>
  <c r="L23"/>
  <c r="O57" s="1"/>
  <c r="N24"/>
  <c r="N23"/>
  <c r="Q57" s="1"/>
  <c r="M25"/>
  <c r="M26"/>
  <c r="H12"/>
  <c r="I12" s="1"/>
  <c r="C13"/>
  <c r="E13" s="1"/>
  <c r="A12"/>
  <c r="F5"/>
  <c r="E5"/>
  <c r="D5"/>
  <c r="G5" s="1"/>
  <c r="B5"/>
  <c r="M40" l="1"/>
  <c r="N40" s="1"/>
  <c r="X48"/>
  <c r="X57"/>
  <c r="B35"/>
  <c r="W48"/>
  <c r="W57"/>
  <c r="Y48"/>
  <c r="Y57"/>
  <c r="O26"/>
  <c r="M44"/>
  <c r="N44" s="1"/>
  <c r="O44" s="1"/>
  <c r="M38"/>
  <c r="N38" s="1"/>
  <c r="P38" s="1"/>
  <c r="Y51"/>
  <c r="Q60"/>
  <c r="P62" s="1"/>
  <c r="O23"/>
  <c r="M50"/>
  <c r="N50" s="1"/>
  <c r="O50" s="1"/>
  <c r="E47"/>
  <c r="E46"/>
  <c r="I57"/>
  <c r="F45"/>
  <c r="M53"/>
  <c r="N53" s="1"/>
  <c r="O53" s="1"/>
  <c r="M47"/>
  <c r="N47" s="1"/>
  <c r="O47" s="1"/>
  <c r="M49"/>
  <c r="N49" s="1"/>
  <c r="O49" s="1"/>
  <c r="M48"/>
  <c r="N48" s="1"/>
  <c r="O48" s="1"/>
  <c r="M51"/>
  <c r="N51" s="1"/>
  <c r="O51" s="1"/>
  <c r="E45"/>
  <c r="M52"/>
  <c r="N52" s="1"/>
  <c r="O52" s="1"/>
  <c r="O38"/>
  <c r="M43"/>
  <c r="N43" s="1"/>
  <c r="O43" s="1"/>
  <c r="M42"/>
  <c r="N42" s="1"/>
  <c r="O42" s="1"/>
  <c r="M39"/>
  <c r="N39" s="1"/>
  <c r="O40"/>
  <c r="P40"/>
  <c r="M46"/>
  <c r="N46" s="1"/>
  <c r="O46" s="1"/>
  <c r="M45"/>
  <c r="N45" s="1"/>
  <c r="O45" s="1"/>
  <c r="O25"/>
  <c r="O24"/>
  <c r="A13"/>
  <c r="F13" s="1"/>
  <c r="G13" s="1"/>
  <c r="H5"/>
  <c r="I5" s="1"/>
  <c r="O27" l="1"/>
  <c r="X62"/>
  <c r="W62"/>
  <c r="O62"/>
  <c r="Q62" s="1"/>
  <c r="R62" s="1"/>
  <c r="S62" s="1"/>
  <c r="X53"/>
  <c r="W53"/>
  <c r="P50"/>
  <c r="P44"/>
  <c r="D47"/>
  <c r="D46"/>
  <c r="I59"/>
  <c r="G45"/>
  <c r="F47"/>
  <c r="G47" s="1"/>
  <c r="F46"/>
  <c r="I58"/>
  <c r="G46"/>
  <c r="P53"/>
  <c r="C35"/>
  <c r="E41" s="1"/>
  <c r="D45"/>
  <c r="P47"/>
  <c r="O39"/>
  <c r="P39"/>
  <c r="Y62" l="1"/>
  <c r="Z62" s="1"/>
  <c r="AA62" s="1"/>
  <c r="Y53"/>
  <c r="Z53" s="1"/>
  <c r="AA53" s="1"/>
  <c r="E42"/>
  <c r="H45"/>
  <c r="I45" s="1"/>
  <c r="J45" s="1"/>
  <c r="H47"/>
  <c r="H46"/>
  <c r="E43"/>
  <c r="E40"/>
  <c r="J57" s="1"/>
  <c r="J58" l="1"/>
  <c r="K58" s="1"/>
  <c r="L58" s="1"/>
  <c r="J59"/>
  <c r="K59" s="1"/>
  <c r="L59" s="1"/>
  <c r="K57"/>
  <c r="L57" s="1"/>
  <c r="I47"/>
  <c r="J47" s="1"/>
  <c r="I46"/>
  <c r="J46" s="1"/>
</calcChain>
</file>

<file path=xl/sharedStrings.xml><?xml version="1.0" encoding="utf-8"?>
<sst xmlns="http://schemas.openxmlformats.org/spreadsheetml/2006/main" count="200" uniqueCount="162">
  <si>
    <t>Сторона  а</t>
  </si>
  <si>
    <t>Половина</t>
  </si>
  <si>
    <t>tg бок_гр</t>
  </si>
  <si>
    <t>Высота</t>
  </si>
  <si>
    <t>Площадь</t>
  </si>
  <si>
    <t>Периметр</t>
  </si>
  <si>
    <t>Апофема</t>
  </si>
  <si>
    <t>Sбок</t>
  </si>
  <si>
    <t>основания</t>
  </si>
  <si>
    <t>диагонали</t>
  </si>
  <si>
    <t>к основанию</t>
  </si>
  <si>
    <t>пирамиды</t>
  </si>
  <si>
    <t xml:space="preserve">Сторона основания правильной четырехугольной пирамиды равна 8 см. </t>
  </si>
  <si>
    <t>Тангенс угла наклона боковой грани к плоскости основания равен 3/4.Найдите площадь полной поверхности пирамиды.</t>
  </si>
  <si>
    <t>Sпол</t>
  </si>
  <si>
    <t>Боковые ребра пирамиды наклонены к плоскости основания под углом 60 градусов.</t>
  </si>
  <si>
    <t>Найти площадь боковой грани,соответствующей большему ребру основания.</t>
  </si>
  <si>
    <t xml:space="preserve">Основанием пирамиды является прямоугольный треугольник со сторонами 6см,6см,6корень2 см. </t>
  </si>
  <si>
    <t>Середина</t>
  </si>
  <si>
    <t>гипотенуз</t>
  </si>
  <si>
    <t xml:space="preserve">Угол </t>
  </si>
  <si>
    <t>ребра_осн</t>
  </si>
  <si>
    <t>градусов</t>
  </si>
  <si>
    <t>радиан</t>
  </si>
  <si>
    <t>tg =</t>
  </si>
  <si>
    <t>ребра</t>
  </si>
  <si>
    <t>наклона</t>
  </si>
  <si>
    <t>Sграни</t>
  </si>
  <si>
    <t>Координаты точки А</t>
  </si>
  <si>
    <r>
      <rPr>
        <sz val="18"/>
        <color theme="1"/>
        <rFont val="Calibri"/>
        <family val="2"/>
        <charset val="204"/>
        <scheme val="minor"/>
      </rPr>
      <t>a</t>
    </r>
    <r>
      <rPr>
        <sz val="14"/>
        <color theme="1"/>
        <rFont val="Calibri"/>
        <family val="2"/>
        <charset val="204"/>
        <scheme val="minor"/>
      </rPr>
      <t>x</t>
    </r>
  </si>
  <si>
    <r>
      <rPr>
        <sz val="18"/>
        <color theme="1"/>
        <rFont val="Calibri"/>
        <family val="2"/>
        <charset val="204"/>
        <scheme val="minor"/>
      </rPr>
      <t>a</t>
    </r>
    <r>
      <rPr>
        <sz val="12"/>
        <color theme="1"/>
        <rFont val="Calibri"/>
        <family val="2"/>
        <charset val="204"/>
        <scheme val="minor"/>
      </rPr>
      <t>y</t>
    </r>
  </si>
  <si>
    <r>
      <rPr>
        <sz val="18"/>
        <color theme="1"/>
        <rFont val="Calibri"/>
        <family val="2"/>
        <charset val="204"/>
        <scheme val="minor"/>
      </rPr>
      <t>a</t>
    </r>
    <r>
      <rPr>
        <sz val="12"/>
        <color theme="1"/>
        <rFont val="Calibri"/>
        <family val="2"/>
        <charset val="204"/>
        <scheme val="minor"/>
      </rPr>
      <t>z</t>
    </r>
  </si>
  <si>
    <t>Координаты точки B</t>
  </si>
  <si>
    <r>
      <rPr>
        <sz val="18"/>
        <color theme="1"/>
        <rFont val="Calibri"/>
        <family val="2"/>
        <charset val="204"/>
        <scheme val="minor"/>
      </rPr>
      <t>b</t>
    </r>
    <r>
      <rPr>
        <sz val="14"/>
        <color theme="1"/>
        <rFont val="Calibri"/>
        <family val="2"/>
        <charset val="204"/>
        <scheme val="minor"/>
      </rPr>
      <t>x</t>
    </r>
  </si>
  <si>
    <r>
      <rPr>
        <sz val="18"/>
        <color theme="1"/>
        <rFont val="Calibri"/>
        <family val="2"/>
        <charset val="204"/>
        <scheme val="minor"/>
      </rPr>
      <t>b</t>
    </r>
    <r>
      <rPr>
        <sz val="12"/>
        <color theme="1"/>
        <rFont val="Calibri"/>
        <family val="2"/>
        <charset val="204"/>
        <scheme val="minor"/>
      </rPr>
      <t>y</t>
    </r>
  </si>
  <si>
    <r>
      <rPr>
        <sz val="18"/>
        <color theme="1"/>
        <rFont val="Calibri"/>
        <family val="2"/>
        <charset val="204"/>
        <scheme val="minor"/>
      </rPr>
      <t>b</t>
    </r>
    <r>
      <rPr>
        <sz val="12"/>
        <color theme="1"/>
        <rFont val="Calibri"/>
        <family val="2"/>
        <charset val="204"/>
        <scheme val="minor"/>
      </rPr>
      <t>z</t>
    </r>
  </si>
  <si>
    <t>Координаты точки C</t>
  </si>
  <si>
    <r>
      <rPr>
        <sz val="18"/>
        <color theme="1"/>
        <rFont val="Calibri"/>
        <family val="2"/>
        <charset val="204"/>
        <scheme val="minor"/>
      </rPr>
      <t>c</t>
    </r>
    <r>
      <rPr>
        <sz val="14"/>
        <color theme="1"/>
        <rFont val="Calibri"/>
        <family val="2"/>
        <charset val="204"/>
        <scheme val="minor"/>
      </rPr>
      <t>x</t>
    </r>
  </si>
  <si>
    <r>
      <rPr>
        <sz val="18"/>
        <color theme="1"/>
        <rFont val="Calibri"/>
        <family val="2"/>
        <charset val="204"/>
        <scheme val="minor"/>
      </rPr>
      <t>c</t>
    </r>
    <r>
      <rPr>
        <sz val="12"/>
        <color theme="1"/>
        <rFont val="Calibri"/>
        <family val="2"/>
        <charset val="204"/>
        <scheme val="minor"/>
      </rPr>
      <t>y</t>
    </r>
  </si>
  <si>
    <r>
      <rPr>
        <sz val="18"/>
        <color theme="1"/>
        <rFont val="Calibri"/>
        <family val="2"/>
        <charset val="204"/>
        <scheme val="minor"/>
      </rPr>
      <t>c</t>
    </r>
    <r>
      <rPr>
        <sz val="12"/>
        <color theme="1"/>
        <rFont val="Calibri"/>
        <family val="2"/>
        <charset val="204"/>
        <scheme val="minor"/>
      </rPr>
      <t>z</t>
    </r>
  </si>
  <si>
    <t>Координаты точки D</t>
  </si>
  <si>
    <r>
      <rPr>
        <sz val="18"/>
        <color theme="1"/>
        <rFont val="Calibri"/>
        <family val="2"/>
        <charset val="204"/>
        <scheme val="minor"/>
      </rPr>
      <t>d</t>
    </r>
    <r>
      <rPr>
        <sz val="14"/>
        <color theme="1"/>
        <rFont val="Calibri"/>
        <family val="2"/>
        <charset val="204"/>
        <scheme val="minor"/>
      </rPr>
      <t>x</t>
    </r>
  </si>
  <si>
    <r>
      <rPr>
        <sz val="18"/>
        <color theme="1"/>
        <rFont val="Calibri"/>
        <family val="2"/>
        <charset val="204"/>
        <scheme val="minor"/>
      </rPr>
      <t>d</t>
    </r>
    <r>
      <rPr>
        <sz val="12"/>
        <color theme="1"/>
        <rFont val="Calibri"/>
        <family val="2"/>
        <charset val="204"/>
        <scheme val="minor"/>
      </rPr>
      <t>y</t>
    </r>
  </si>
  <si>
    <r>
      <rPr>
        <sz val="18"/>
        <color theme="1"/>
        <rFont val="Calibri"/>
        <family val="2"/>
        <charset val="204"/>
        <scheme val="minor"/>
      </rPr>
      <t>d</t>
    </r>
    <r>
      <rPr>
        <sz val="12"/>
        <color theme="1"/>
        <rFont val="Calibri"/>
        <family val="2"/>
        <charset val="204"/>
        <scheme val="minor"/>
      </rPr>
      <t>z</t>
    </r>
  </si>
  <si>
    <t>Расчет треугольной пирамиды по координатам вершин</t>
  </si>
  <si>
    <t>1. Нахождение длин ребер и координат векторов</t>
  </si>
  <si>
    <t>Вектор АВ={xB-xA, yB-yA, zB-zA}</t>
  </si>
  <si>
    <t>Вектор BC={xC-xB, yC-yB, zC-zB}</t>
  </si>
  <si>
    <t>Вектор АC={xC-xA, yC-yA, zC-zA}</t>
  </si>
  <si>
    <t>Вектор АD={xD-xA, yD-yA, zD-zA}</t>
  </si>
  <si>
    <t>Вектор BD={xD-xB, yD-yB, zD-zB}</t>
  </si>
  <si>
    <t>Вектор CD={xD-xC, yD-yC, zD-zC}</t>
  </si>
  <si>
    <t>x</t>
  </si>
  <si>
    <t>y</t>
  </si>
  <si>
    <t>z</t>
  </si>
  <si>
    <t>Длина ребра</t>
  </si>
  <si>
    <t>2. Площади граней</t>
  </si>
  <si>
    <t>ABC</t>
  </si>
  <si>
    <t>[AB ; AC]=</t>
  </si>
  <si>
    <t>S =</t>
  </si>
  <si>
    <t>a1</t>
  </si>
  <si>
    <t>a2</t>
  </si>
  <si>
    <t>a3</t>
  </si>
  <si>
    <t>АВD</t>
  </si>
  <si>
    <t>[AB ; AD]=</t>
  </si>
  <si>
    <t>АСD</t>
  </si>
  <si>
    <t>[AC ; AD]=</t>
  </si>
  <si>
    <t>BCD</t>
  </si>
  <si>
    <t>[BC ; BD]=</t>
  </si>
  <si>
    <t>3. Объем пирамиды</t>
  </si>
  <si>
    <r>
      <t>a × b = {a</t>
    </r>
    <r>
      <rPr>
        <b/>
        <vertAlign val="subscript"/>
        <sz val="14"/>
        <color rgb="FF000000"/>
        <rFont val="Arial"/>
        <family val="2"/>
        <charset val="204"/>
      </rPr>
      <t>y</t>
    </r>
    <r>
      <rPr>
        <b/>
        <sz val="14"/>
        <color rgb="FF000000"/>
        <rFont val="Arial"/>
        <family val="2"/>
        <charset val="204"/>
      </rPr>
      <t>b</t>
    </r>
    <r>
      <rPr>
        <b/>
        <vertAlign val="subscript"/>
        <sz val="14"/>
        <color rgb="FF000000"/>
        <rFont val="Arial"/>
        <family val="2"/>
        <charset val="204"/>
      </rPr>
      <t>z</t>
    </r>
    <r>
      <rPr>
        <b/>
        <sz val="14"/>
        <color rgb="FF000000"/>
        <rFont val="Arial"/>
        <family val="2"/>
        <charset val="204"/>
      </rPr>
      <t> - a</t>
    </r>
    <r>
      <rPr>
        <b/>
        <vertAlign val="subscript"/>
        <sz val="14"/>
        <color rgb="FF000000"/>
        <rFont val="Arial"/>
        <family val="2"/>
        <charset val="204"/>
      </rPr>
      <t>z</t>
    </r>
    <r>
      <rPr>
        <b/>
        <sz val="14"/>
        <color rgb="FF000000"/>
        <rFont val="Arial"/>
        <family val="2"/>
        <charset val="204"/>
      </rPr>
      <t>b</t>
    </r>
    <r>
      <rPr>
        <b/>
        <vertAlign val="subscript"/>
        <sz val="14"/>
        <color rgb="FF000000"/>
        <rFont val="Arial"/>
        <family val="2"/>
        <charset val="204"/>
      </rPr>
      <t>y</t>
    </r>
    <r>
      <rPr>
        <b/>
        <sz val="14"/>
        <color rgb="FF000000"/>
        <rFont val="Arial"/>
        <family val="2"/>
        <charset val="204"/>
      </rPr>
      <t>; a</t>
    </r>
    <r>
      <rPr>
        <b/>
        <vertAlign val="subscript"/>
        <sz val="14"/>
        <color rgb="FF000000"/>
        <rFont val="Arial"/>
        <family val="2"/>
        <charset val="204"/>
      </rPr>
      <t>z</t>
    </r>
    <r>
      <rPr>
        <b/>
        <sz val="14"/>
        <color rgb="FF000000"/>
        <rFont val="Arial"/>
        <family val="2"/>
        <charset val="204"/>
      </rPr>
      <t>b</t>
    </r>
    <r>
      <rPr>
        <b/>
        <vertAlign val="subscript"/>
        <sz val="14"/>
        <color rgb="FF000000"/>
        <rFont val="Arial"/>
        <family val="2"/>
        <charset val="204"/>
      </rPr>
      <t>x</t>
    </r>
    <r>
      <rPr>
        <b/>
        <sz val="14"/>
        <color rgb="FF000000"/>
        <rFont val="Arial"/>
        <family val="2"/>
        <charset val="204"/>
      </rPr>
      <t> - a</t>
    </r>
    <r>
      <rPr>
        <b/>
        <vertAlign val="subscript"/>
        <sz val="14"/>
        <color rgb="FF000000"/>
        <rFont val="Arial"/>
        <family val="2"/>
        <charset val="204"/>
      </rPr>
      <t>x</t>
    </r>
    <r>
      <rPr>
        <b/>
        <sz val="14"/>
        <color rgb="FF000000"/>
        <rFont val="Arial"/>
        <family val="2"/>
        <charset val="204"/>
      </rPr>
      <t>b</t>
    </r>
    <r>
      <rPr>
        <b/>
        <vertAlign val="subscript"/>
        <sz val="14"/>
        <color rgb="FF000000"/>
        <rFont val="Arial"/>
        <family val="2"/>
        <charset val="204"/>
      </rPr>
      <t>z</t>
    </r>
    <r>
      <rPr>
        <b/>
        <sz val="14"/>
        <color rgb="FF000000"/>
        <rFont val="Arial"/>
        <family val="2"/>
        <charset val="204"/>
      </rPr>
      <t>; a</t>
    </r>
    <r>
      <rPr>
        <b/>
        <vertAlign val="subscript"/>
        <sz val="14"/>
        <color rgb="FF000000"/>
        <rFont val="Arial"/>
        <family val="2"/>
        <charset val="204"/>
      </rPr>
      <t>x</t>
    </r>
    <r>
      <rPr>
        <b/>
        <sz val="14"/>
        <color rgb="FF000000"/>
        <rFont val="Arial"/>
        <family val="2"/>
        <charset val="204"/>
      </rPr>
      <t>b</t>
    </r>
    <r>
      <rPr>
        <b/>
        <vertAlign val="subscript"/>
        <sz val="14"/>
        <color rgb="FF000000"/>
        <rFont val="Arial"/>
        <family val="2"/>
        <charset val="204"/>
      </rPr>
      <t>y</t>
    </r>
    <r>
      <rPr>
        <b/>
        <sz val="14"/>
        <color rgb="FF000000"/>
        <rFont val="Arial"/>
        <family val="2"/>
        <charset val="204"/>
      </rPr>
      <t> - a</t>
    </r>
    <r>
      <rPr>
        <b/>
        <vertAlign val="subscript"/>
        <sz val="14"/>
        <color rgb="FF000000"/>
        <rFont val="Arial"/>
        <family val="2"/>
        <charset val="204"/>
      </rPr>
      <t>y</t>
    </r>
    <r>
      <rPr>
        <b/>
        <sz val="14"/>
        <color rgb="FF000000"/>
        <rFont val="Arial"/>
        <family val="2"/>
        <charset val="204"/>
      </rPr>
      <t>b</t>
    </r>
    <r>
      <rPr>
        <b/>
        <vertAlign val="subscript"/>
        <sz val="14"/>
        <color rgb="FF000000"/>
        <rFont val="Arial"/>
        <family val="2"/>
        <charset val="204"/>
      </rPr>
      <t>x</t>
    </r>
    <r>
      <rPr>
        <b/>
        <sz val="14"/>
        <color rgb="FF000000"/>
        <rFont val="Arial"/>
        <family val="2"/>
        <charset val="204"/>
      </rPr>
      <t>}</t>
    </r>
  </si>
  <si>
    <t>AB*AC</t>
  </si>
  <si>
    <t>V = (1/6) *</t>
  </si>
  <si>
    <t>4. Длины высот пирамиды</t>
  </si>
  <si>
    <t xml:space="preserve">Высота, опущенная на грань ABC равна: </t>
  </si>
  <si>
    <t xml:space="preserve">Высота, опущенная на грань ABD равна: </t>
  </si>
  <si>
    <t>Высота, опущенная на грань ACD равна:</t>
  </si>
  <si>
    <t xml:space="preserve">Высота, опущенная на грань BCD равна: </t>
  </si>
  <si>
    <t>H=3V/Sосн</t>
  </si>
  <si>
    <t>Произведение векторов</t>
  </si>
  <si>
    <t xml:space="preserve">Объем пирамиды равен: </t>
  </si>
  <si>
    <r>
      <t>(AB{x</t>
    </r>
    <r>
      <rPr>
        <b/>
        <vertAlign val="subscript"/>
        <sz val="14"/>
        <rFont val="Tahoma"/>
        <family val="2"/>
        <charset val="204"/>
      </rPr>
      <t>1</t>
    </r>
    <r>
      <rPr>
        <b/>
        <sz val="14"/>
        <rFont val="Tahoma"/>
        <family val="2"/>
        <charset val="204"/>
      </rPr>
      <t>, y</t>
    </r>
    <r>
      <rPr>
        <b/>
        <vertAlign val="subscript"/>
        <sz val="14"/>
        <rFont val="Tahoma"/>
        <family val="2"/>
        <charset val="204"/>
      </rPr>
      <t>1</t>
    </r>
    <r>
      <rPr>
        <b/>
        <sz val="14"/>
        <rFont val="Tahoma"/>
        <family val="2"/>
        <charset val="204"/>
      </rPr>
      <t>, z</t>
    </r>
    <r>
      <rPr>
        <b/>
        <vertAlign val="subscript"/>
        <sz val="14"/>
        <rFont val="Tahoma"/>
        <family val="2"/>
        <charset val="204"/>
      </rPr>
      <t>1</t>
    </r>
    <r>
      <rPr>
        <b/>
        <sz val="14"/>
        <rFont val="Tahoma"/>
        <family val="2"/>
        <charset val="204"/>
      </rPr>
      <t>} ; AC{x</t>
    </r>
    <r>
      <rPr>
        <b/>
        <vertAlign val="subscript"/>
        <sz val="14"/>
        <rFont val="Tahoma"/>
        <family val="2"/>
        <charset val="204"/>
      </rPr>
      <t>2</t>
    </r>
    <r>
      <rPr>
        <b/>
        <sz val="14"/>
        <rFont val="Tahoma"/>
        <family val="2"/>
        <charset val="204"/>
      </rPr>
      <t>, y</t>
    </r>
    <r>
      <rPr>
        <b/>
        <vertAlign val="subscript"/>
        <sz val="14"/>
        <rFont val="Tahoma"/>
        <family val="2"/>
        <charset val="204"/>
      </rPr>
      <t>2</t>
    </r>
    <r>
      <rPr>
        <b/>
        <sz val="14"/>
        <rFont val="Tahoma"/>
        <family val="2"/>
        <charset val="204"/>
      </rPr>
      <t>, z</t>
    </r>
    <r>
      <rPr>
        <b/>
        <vertAlign val="subscript"/>
        <sz val="14"/>
        <rFont val="Tahoma"/>
        <family val="2"/>
        <charset val="204"/>
      </rPr>
      <t>2</t>
    </r>
    <r>
      <rPr>
        <b/>
        <sz val="14"/>
        <rFont val="Tahoma"/>
        <family val="2"/>
        <charset val="204"/>
      </rPr>
      <t>} ; AD{x</t>
    </r>
    <r>
      <rPr>
        <b/>
        <vertAlign val="subscript"/>
        <sz val="14"/>
        <rFont val="Tahoma"/>
        <family val="2"/>
        <charset val="204"/>
      </rPr>
      <t>3</t>
    </r>
    <r>
      <rPr>
        <b/>
        <sz val="14"/>
        <rFont val="Tahoma"/>
        <family val="2"/>
        <charset val="204"/>
      </rPr>
      <t>, y</t>
    </r>
    <r>
      <rPr>
        <b/>
        <vertAlign val="subscript"/>
        <sz val="14"/>
        <rFont val="Tahoma"/>
        <family val="2"/>
        <charset val="204"/>
      </rPr>
      <t>3</t>
    </r>
    <r>
      <rPr>
        <b/>
        <sz val="14"/>
        <rFont val="Tahoma"/>
        <family val="2"/>
        <charset val="204"/>
      </rPr>
      <t>, z</t>
    </r>
    <r>
      <rPr>
        <b/>
        <vertAlign val="subscript"/>
        <sz val="14"/>
        <rFont val="Tahoma"/>
        <family val="2"/>
        <charset val="204"/>
      </rPr>
      <t>3</t>
    </r>
    <r>
      <rPr>
        <b/>
        <sz val="14"/>
        <rFont val="Tahoma"/>
        <family val="2"/>
        <charset val="204"/>
      </rPr>
      <t>})= x</t>
    </r>
    <r>
      <rPr>
        <b/>
        <vertAlign val="subscript"/>
        <sz val="14"/>
        <rFont val="Tahoma"/>
        <family val="2"/>
        <charset val="204"/>
      </rPr>
      <t>3</t>
    </r>
    <r>
      <rPr>
        <b/>
        <sz val="14"/>
        <rFont val="Tahoma"/>
        <family val="2"/>
        <charset val="204"/>
      </rPr>
      <t>·a</t>
    </r>
    <r>
      <rPr>
        <b/>
        <vertAlign val="subscript"/>
        <sz val="14"/>
        <rFont val="Tahoma"/>
        <family val="2"/>
        <charset val="204"/>
      </rPr>
      <t>1</t>
    </r>
    <r>
      <rPr>
        <b/>
        <sz val="14"/>
        <rFont val="Tahoma"/>
        <family val="2"/>
        <charset val="204"/>
      </rPr>
      <t>+y</t>
    </r>
    <r>
      <rPr>
        <b/>
        <vertAlign val="subscript"/>
        <sz val="14"/>
        <rFont val="Tahoma"/>
        <family val="2"/>
        <charset val="204"/>
      </rPr>
      <t>3</t>
    </r>
    <r>
      <rPr>
        <b/>
        <sz val="14"/>
        <rFont val="Tahoma"/>
        <family val="2"/>
        <charset val="204"/>
      </rPr>
      <t>·a</t>
    </r>
    <r>
      <rPr>
        <b/>
        <vertAlign val="subscript"/>
        <sz val="14"/>
        <rFont val="Tahoma"/>
        <family val="2"/>
        <charset val="204"/>
      </rPr>
      <t>2</t>
    </r>
    <r>
      <rPr>
        <b/>
        <sz val="14"/>
        <rFont val="Tahoma"/>
        <family val="2"/>
        <charset val="204"/>
      </rPr>
      <t>+z</t>
    </r>
    <r>
      <rPr>
        <b/>
        <vertAlign val="subscript"/>
        <sz val="14"/>
        <rFont val="Tahoma"/>
        <family val="2"/>
        <charset val="204"/>
      </rPr>
      <t>3</t>
    </r>
    <r>
      <rPr>
        <b/>
        <sz val="14"/>
        <rFont val="Tahoma"/>
        <family val="2"/>
        <charset val="204"/>
      </rPr>
      <t>·a</t>
    </r>
    <r>
      <rPr>
        <b/>
        <vertAlign val="subscript"/>
        <sz val="14"/>
        <rFont val="Tahoma"/>
        <family val="2"/>
        <charset val="204"/>
      </rPr>
      <t>3</t>
    </r>
  </si>
  <si>
    <t>5. Угол между ребрами BD и BC</t>
  </si>
  <si>
    <t>ВС*ВД</t>
  </si>
  <si>
    <t>|ВС*ВД|</t>
  </si>
  <si>
    <r>
      <t xml:space="preserve">cos </t>
    </r>
    <r>
      <rPr>
        <sz val="12"/>
        <color theme="1"/>
        <rFont val="Calibri"/>
        <family val="2"/>
        <charset val="204"/>
      </rPr>
      <t>α</t>
    </r>
  </si>
  <si>
    <t>градусы</t>
  </si>
  <si>
    <r>
      <t xml:space="preserve">sin </t>
    </r>
    <r>
      <rPr>
        <sz val="12"/>
        <color theme="1"/>
        <rFont val="Calibri"/>
        <family val="2"/>
        <charset val="204"/>
      </rPr>
      <t>α</t>
    </r>
  </si>
  <si>
    <t xml:space="preserve">   Угол между ребрами AB и AC</t>
  </si>
  <si>
    <t xml:space="preserve">   Угол между ребрами AB и AD</t>
  </si>
  <si>
    <t>Углы по теореме косинусов</t>
  </si>
  <si>
    <t>грань АВС</t>
  </si>
  <si>
    <t>грань АДС</t>
  </si>
  <si>
    <t>грань СДВ</t>
  </si>
  <si>
    <t>грань АДВ</t>
  </si>
  <si>
    <t>А</t>
  </si>
  <si>
    <t>В</t>
  </si>
  <si>
    <t>С</t>
  </si>
  <si>
    <t>косинус</t>
  </si>
  <si>
    <t>A</t>
  </si>
  <si>
    <t>D</t>
  </si>
  <si>
    <t>C</t>
  </si>
  <si>
    <t>B</t>
  </si>
  <si>
    <t>Угол между ребром гранью будет равен 90 градусов минус угол между гранью и нормалью к плоскости.</t>
  </si>
  <si>
    <t>Нормаль к плоскости ABC уже была найдена в пункте 2 как векторное произведение</t>
  </si>
  <si>
    <t>[AB ; AC]={a1, a2, a3}</t>
  </si>
  <si>
    <t>[AB ; AC]={-10, -13, 11}</t>
  </si>
  <si>
    <t>Используя скалярное произведение, получаем: </t>
  </si>
  <si>
    <t>AD{1, -5, -3}*N{-10, -13, 11}=|AD|*|N|*cos(beta)</t>
  </si>
  <si>
    <t>Получаем: 22=116.83321445547922cos(beta)</t>
  </si>
  <si>
    <t>Откуда: cos(beta)=0.1883026167048017</t>
  </si>
  <si>
    <t>Угол между ребром AD и гранью ABC равен 10.853743397204838 градусов, синус этого угла равен 0.1883026167048017</t>
  </si>
  <si>
    <t>Получаем: 1·(-10) + (-5)·(-13) + (-3)·11 = 5.92·19.75·cos(beta)</t>
  </si>
  <si>
    <t>22 = 116.91·cos(beta)</t>
  </si>
  <si>
    <t>Откуда: cos(beta) = 0.19</t>
  </si>
  <si>
    <t>Угол между ребром AD и гранью ABC равен 88.62°, синус этого угла равен 0.96</t>
  </si>
  <si>
    <r>
      <t>1. [</t>
    </r>
    <r>
      <rPr>
        <b/>
        <sz val="12"/>
        <rFont val="Arial"/>
        <family val="2"/>
        <charset val="204"/>
      </rPr>
      <t>AB</t>
    </r>
    <r>
      <rPr>
        <sz val="12"/>
        <rFont val="Arial"/>
        <family val="2"/>
        <charset val="204"/>
      </rPr>
      <t> ; </t>
    </r>
    <r>
      <rPr>
        <b/>
        <sz val="12"/>
        <rFont val="Arial"/>
        <family val="2"/>
        <charset val="204"/>
      </rPr>
      <t>AC</t>
    </r>
    <r>
      <rPr>
        <sz val="12"/>
        <rFont val="Arial"/>
        <family val="2"/>
        <charset val="204"/>
      </rPr>
      <t>] = {a</t>
    </r>
    <r>
      <rPr>
        <vertAlign val="subscript"/>
        <sz val="12"/>
        <rFont val="Arial"/>
        <family val="2"/>
        <charset val="204"/>
      </rPr>
      <t>1</t>
    </r>
    <r>
      <rPr>
        <sz val="12"/>
        <rFont val="Arial"/>
        <family val="2"/>
        <charset val="204"/>
      </rPr>
      <t>, a</t>
    </r>
    <r>
      <rPr>
        <vertAlign val="subscript"/>
        <sz val="12"/>
        <rFont val="Arial"/>
        <family val="2"/>
        <charset val="204"/>
      </rPr>
      <t>2</t>
    </r>
    <r>
      <rPr>
        <sz val="12"/>
        <rFont val="Arial"/>
        <family val="2"/>
        <charset val="204"/>
      </rPr>
      <t>, a</t>
    </r>
    <r>
      <rPr>
        <vertAlign val="subscript"/>
        <sz val="12"/>
        <rFont val="Arial"/>
        <family val="2"/>
        <charset val="204"/>
      </rPr>
      <t>3</t>
    </r>
    <r>
      <rPr>
        <sz val="12"/>
        <rFont val="Arial"/>
        <family val="2"/>
        <charset val="204"/>
      </rPr>
      <t>}</t>
    </r>
  </si>
  <si>
    <r>
      <t>[</t>
    </r>
    <r>
      <rPr>
        <b/>
        <sz val="12"/>
        <rFont val="Arial"/>
        <family val="2"/>
        <charset val="204"/>
      </rPr>
      <t>AB</t>
    </r>
    <r>
      <rPr>
        <sz val="12"/>
        <rFont val="Arial"/>
        <family val="2"/>
        <charset val="204"/>
      </rPr>
      <t> ; </t>
    </r>
    <r>
      <rPr>
        <b/>
        <sz val="12"/>
        <rFont val="Arial"/>
        <family val="2"/>
        <charset val="204"/>
      </rPr>
      <t>AC</t>
    </r>
    <r>
      <rPr>
        <sz val="12"/>
        <rFont val="Arial"/>
        <family val="2"/>
        <charset val="204"/>
      </rPr>
      <t>] = {-10, -13, 11}</t>
    </r>
  </si>
  <si>
    <r>
      <t>AD</t>
    </r>
    <r>
      <rPr>
        <sz val="12"/>
        <rFont val="Arial"/>
        <family val="2"/>
        <charset val="204"/>
      </rPr>
      <t>{1, -5, -3}·</t>
    </r>
    <r>
      <rPr>
        <b/>
        <sz val="12"/>
        <rFont val="Arial"/>
        <family val="2"/>
        <charset val="204"/>
      </rPr>
      <t>N</t>
    </r>
    <r>
      <rPr>
        <sz val="12"/>
        <rFont val="Arial"/>
        <family val="2"/>
        <charset val="204"/>
      </rPr>
      <t>{-10, -13, 11} = |</t>
    </r>
    <r>
      <rPr>
        <b/>
        <sz val="12"/>
        <rFont val="Arial"/>
        <family val="2"/>
        <charset val="204"/>
      </rPr>
      <t>AD</t>
    </r>
    <r>
      <rPr>
        <sz val="12"/>
        <rFont val="Arial"/>
        <family val="2"/>
        <charset val="204"/>
      </rPr>
      <t>|·|</t>
    </r>
    <r>
      <rPr>
        <b/>
        <sz val="12"/>
        <rFont val="Arial"/>
        <family val="2"/>
        <charset val="204"/>
      </rPr>
      <t>N</t>
    </r>
    <r>
      <rPr>
        <sz val="12"/>
        <rFont val="Arial"/>
        <family val="2"/>
        <charset val="204"/>
      </rPr>
      <t>|·cos(beta)</t>
    </r>
  </si>
  <si>
    <t xml:space="preserve">   Уг. меж. реб. СD и гранью ABC</t>
  </si>
  <si>
    <t>градус</t>
  </si>
  <si>
    <t xml:space="preserve">  Уг. меж. реб. ВD и гранью ABC</t>
  </si>
  <si>
    <t>6. Угол между ребром и гранью</t>
  </si>
  <si>
    <t>. Уг. меж. реб. AD и гранью ABC</t>
  </si>
  <si>
    <t>Проекция ребра на плоскость АВС</t>
  </si>
  <si>
    <t>АО =</t>
  </si>
  <si>
    <t>ВО =</t>
  </si>
  <si>
    <t>СО =</t>
  </si>
  <si>
    <t>7. Угол между гранями BDC и ABC</t>
  </si>
  <si>
    <t>Угол между гранями равен углу между нормалями к этим граням</t>
  </si>
  <si>
    <t>Нормаль к грани ABC уже найдена: N={-10, -13, 11}</t>
  </si>
  <si>
    <t>Нормаль к грани BDC ищется как векторное произведение векторов BD и BC</t>
  </si>
  <si>
    <t>[BD{x4, y4, z4} ; BC{x5, y5, z5}] = {n1, n2, n3}</t>
  </si>
  <si>
    <t>n1=y4*z5-y5*z4; n2=-x4*z5+x5*z4; n3=x4*y5-y4*x5</t>
  </si>
  <si>
    <t>[BD ; BC] = {2, -4, 0}</t>
  </si>
  <si>
    <t>N{-10, -13, 11}*N2{2, -4, 0}=|N|*|N1|*cos(gamma)</t>
  </si>
  <si>
    <t>Получаем: 32=88.31760866327846cos(gamma)</t>
  </si>
  <si>
    <t>Откуда: cos(gamma)=0.36232865092627065</t>
  </si>
  <si>
    <t>Угол между гранями BDC и ABC равен 68.75672450427966 градусов, синус этого угла равен 0.9320504003099558</t>
  </si>
  <si>
    <t>7. Угол между гранями</t>
  </si>
  <si>
    <t>BD</t>
  </si>
  <si>
    <t>BC</t>
  </si>
  <si>
    <t>Нормаль  BCD</t>
  </si>
  <si>
    <t>Нормаль ABC</t>
  </si>
  <si>
    <t xml:space="preserve"> ABC х   BCD</t>
  </si>
  <si>
    <t>1. Угол между гранями BDC и ABC.</t>
  </si>
  <si>
    <r>
      <t>Нормаль к грани ABC уже найдена: </t>
    </r>
    <r>
      <rPr>
        <b/>
        <sz val="12"/>
        <color rgb="FF585859"/>
        <rFont val="Tahoma"/>
        <family val="2"/>
        <charset val="204"/>
      </rPr>
      <t>N</t>
    </r>
    <r>
      <rPr>
        <sz val="12"/>
        <color rgb="FF585859"/>
        <rFont val="Tahoma"/>
        <family val="2"/>
        <charset val="204"/>
      </rPr>
      <t>={-10, -13, 11}</t>
    </r>
  </si>
  <si>
    <r>
      <t>Нормаль к грани BDC ищется как векторное произведение векторов </t>
    </r>
    <r>
      <rPr>
        <b/>
        <sz val="12"/>
        <color rgb="FF585859"/>
        <rFont val="Tahoma"/>
        <family val="2"/>
        <charset val="204"/>
      </rPr>
      <t>BD</t>
    </r>
    <r>
      <rPr>
        <sz val="12"/>
        <color rgb="FF585859"/>
        <rFont val="Tahoma"/>
        <family val="2"/>
        <charset val="204"/>
      </rPr>
      <t> и </t>
    </r>
    <r>
      <rPr>
        <b/>
        <sz val="12"/>
        <color rgb="FF585859"/>
        <rFont val="Tahoma"/>
        <family val="2"/>
        <charset val="204"/>
      </rPr>
      <t>BC</t>
    </r>
  </si>
  <si>
    <r>
      <t>[</t>
    </r>
    <r>
      <rPr>
        <b/>
        <sz val="12"/>
        <color rgb="FF585859"/>
        <rFont val="Tahoma"/>
        <family val="2"/>
        <charset val="204"/>
      </rPr>
      <t>BD</t>
    </r>
    <r>
      <rPr>
        <sz val="12"/>
        <color rgb="FF585859"/>
        <rFont val="Tahoma"/>
        <family val="2"/>
        <charset val="204"/>
      </rPr>
      <t>{x</t>
    </r>
    <r>
      <rPr>
        <vertAlign val="subscript"/>
        <sz val="12"/>
        <color rgb="FF585859"/>
        <rFont val="Tahoma"/>
        <family val="2"/>
        <charset val="204"/>
      </rPr>
      <t>4</t>
    </r>
    <r>
      <rPr>
        <sz val="12"/>
        <color rgb="FF585859"/>
        <rFont val="Tahoma"/>
        <family val="2"/>
        <charset val="204"/>
      </rPr>
      <t>, y</t>
    </r>
    <r>
      <rPr>
        <vertAlign val="subscript"/>
        <sz val="12"/>
        <color rgb="FF585859"/>
        <rFont val="Tahoma"/>
        <family val="2"/>
        <charset val="204"/>
      </rPr>
      <t>4</t>
    </r>
    <r>
      <rPr>
        <sz val="12"/>
        <color rgb="FF585859"/>
        <rFont val="Tahoma"/>
        <family val="2"/>
        <charset val="204"/>
      </rPr>
      <t>, z</t>
    </r>
    <r>
      <rPr>
        <vertAlign val="subscript"/>
        <sz val="12"/>
        <color rgb="FF585859"/>
        <rFont val="Tahoma"/>
        <family val="2"/>
        <charset val="204"/>
      </rPr>
      <t>4</t>
    </r>
    <r>
      <rPr>
        <sz val="12"/>
        <color rgb="FF585859"/>
        <rFont val="Tahoma"/>
        <family val="2"/>
        <charset val="204"/>
      </rPr>
      <t>} ; </t>
    </r>
    <r>
      <rPr>
        <b/>
        <sz val="12"/>
        <color rgb="FF585859"/>
        <rFont val="Tahoma"/>
        <family val="2"/>
        <charset val="204"/>
      </rPr>
      <t>BC</t>
    </r>
    <r>
      <rPr>
        <sz val="12"/>
        <color rgb="FF585859"/>
        <rFont val="Tahoma"/>
        <family val="2"/>
        <charset val="204"/>
      </rPr>
      <t>{x</t>
    </r>
    <r>
      <rPr>
        <vertAlign val="subscript"/>
        <sz val="12"/>
        <color rgb="FF585859"/>
        <rFont val="Tahoma"/>
        <family val="2"/>
        <charset val="204"/>
      </rPr>
      <t>5</t>
    </r>
    <r>
      <rPr>
        <sz val="12"/>
        <color rgb="FF585859"/>
        <rFont val="Tahoma"/>
        <family val="2"/>
        <charset val="204"/>
      </rPr>
      <t>, y</t>
    </r>
    <r>
      <rPr>
        <vertAlign val="subscript"/>
        <sz val="12"/>
        <color rgb="FF585859"/>
        <rFont val="Tahoma"/>
        <family val="2"/>
        <charset val="204"/>
      </rPr>
      <t>5</t>
    </r>
    <r>
      <rPr>
        <sz val="12"/>
        <color rgb="FF585859"/>
        <rFont val="Tahoma"/>
        <family val="2"/>
        <charset val="204"/>
      </rPr>
      <t>, z</t>
    </r>
    <r>
      <rPr>
        <vertAlign val="subscript"/>
        <sz val="12"/>
        <color rgb="FF585859"/>
        <rFont val="Tahoma"/>
        <family val="2"/>
        <charset val="204"/>
      </rPr>
      <t>5</t>
    </r>
    <r>
      <rPr>
        <sz val="12"/>
        <color rgb="FF585859"/>
        <rFont val="Tahoma"/>
        <family val="2"/>
        <charset val="204"/>
      </rPr>
      <t>}] = {n</t>
    </r>
    <r>
      <rPr>
        <vertAlign val="subscript"/>
        <sz val="12"/>
        <color rgb="FF585859"/>
        <rFont val="Tahoma"/>
        <family val="2"/>
        <charset val="204"/>
      </rPr>
      <t>1</t>
    </r>
    <r>
      <rPr>
        <sz val="12"/>
        <color rgb="FF585859"/>
        <rFont val="Tahoma"/>
        <family val="2"/>
        <charset val="204"/>
      </rPr>
      <t>, n</t>
    </r>
    <r>
      <rPr>
        <vertAlign val="subscript"/>
        <sz val="12"/>
        <color rgb="FF585859"/>
        <rFont val="Tahoma"/>
        <family val="2"/>
        <charset val="204"/>
      </rPr>
      <t>2</t>
    </r>
    <r>
      <rPr>
        <sz val="12"/>
        <color rgb="FF585859"/>
        <rFont val="Tahoma"/>
        <family val="2"/>
        <charset val="204"/>
      </rPr>
      <t>, n</t>
    </r>
    <r>
      <rPr>
        <vertAlign val="subscript"/>
        <sz val="12"/>
        <color rgb="FF585859"/>
        <rFont val="Tahoma"/>
        <family val="2"/>
        <charset val="204"/>
      </rPr>
      <t>3</t>
    </r>
    <r>
      <rPr>
        <sz val="12"/>
        <color rgb="FF585859"/>
        <rFont val="Tahoma"/>
        <family val="2"/>
        <charset val="204"/>
      </rPr>
      <t>}</t>
    </r>
  </si>
  <si>
    <r>
      <t>n</t>
    </r>
    <r>
      <rPr>
        <vertAlign val="subscript"/>
        <sz val="12"/>
        <color rgb="FF585859"/>
        <rFont val="Tahoma"/>
        <family val="2"/>
        <charset val="204"/>
      </rPr>
      <t>1</t>
    </r>
    <r>
      <rPr>
        <sz val="12"/>
        <color rgb="FF585859"/>
        <rFont val="Tahoma"/>
        <family val="2"/>
        <charset val="204"/>
      </rPr>
      <t> = y</t>
    </r>
    <r>
      <rPr>
        <vertAlign val="subscript"/>
        <sz val="12"/>
        <color rgb="FF585859"/>
        <rFont val="Tahoma"/>
        <family val="2"/>
        <charset val="204"/>
      </rPr>
      <t>4</t>
    </r>
    <r>
      <rPr>
        <sz val="12"/>
        <color rgb="FF585859"/>
        <rFont val="Tahoma"/>
        <family val="2"/>
        <charset val="204"/>
      </rPr>
      <t>·z</t>
    </r>
    <r>
      <rPr>
        <vertAlign val="subscript"/>
        <sz val="12"/>
        <color rgb="FF585859"/>
        <rFont val="Tahoma"/>
        <family val="2"/>
        <charset val="204"/>
      </rPr>
      <t>5</t>
    </r>
    <r>
      <rPr>
        <sz val="12"/>
        <color rgb="FF585859"/>
        <rFont val="Tahoma"/>
        <family val="2"/>
        <charset val="204"/>
      </rPr>
      <t> - y</t>
    </r>
    <r>
      <rPr>
        <vertAlign val="subscript"/>
        <sz val="12"/>
        <color rgb="FF585859"/>
        <rFont val="Tahoma"/>
        <family val="2"/>
        <charset val="204"/>
      </rPr>
      <t>5</t>
    </r>
    <r>
      <rPr>
        <sz val="12"/>
        <color rgb="FF585859"/>
        <rFont val="Tahoma"/>
        <family val="2"/>
        <charset val="204"/>
      </rPr>
      <t>·z</t>
    </r>
    <r>
      <rPr>
        <vertAlign val="subscript"/>
        <sz val="12"/>
        <color rgb="FF585859"/>
        <rFont val="Tahoma"/>
        <family val="2"/>
        <charset val="204"/>
      </rPr>
      <t>4</t>
    </r>
    <r>
      <rPr>
        <sz val="12"/>
        <color rgb="FF585859"/>
        <rFont val="Tahoma"/>
        <family val="2"/>
        <charset val="204"/>
      </rPr>
      <t>; n</t>
    </r>
    <r>
      <rPr>
        <vertAlign val="subscript"/>
        <sz val="12"/>
        <color rgb="FF585859"/>
        <rFont val="Tahoma"/>
        <family val="2"/>
        <charset val="204"/>
      </rPr>
      <t>2</t>
    </r>
    <r>
      <rPr>
        <sz val="12"/>
        <color rgb="FF585859"/>
        <rFont val="Tahoma"/>
        <family val="2"/>
        <charset val="204"/>
      </rPr>
      <t> = - x</t>
    </r>
    <r>
      <rPr>
        <vertAlign val="subscript"/>
        <sz val="12"/>
        <color rgb="FF585859"/>
        <rFont val="Tahoma"/>
        <family val="2"/>
        <charset val="204"/>
      </rPr>
      <t>4</t>
    </r>
    <r>
      <rPr>
        <sz val="12"/>
        <color rgb="FF585859"/>
        <rFont val="Tahoma"/>
        <family val="2"/>
        <charset val="204"/>
      </rPr>
      <t>·z</t>
    </r>
    <r>
      <rPr>
        <vertAlign val="subscript"/>
        <sz val="12"/>
        <color rgb="FF585859"/>
        <rFont val="Tahoma"/>
        <family val="2"/>
        <charset val="204"/>
      </rPr>
      <t>5</t>
    </r>
    <r>
      <rPr>
        <sz val="12"/>
        <color rgb="FF585859"/>
        <rFont val="Tahoma"/>
        <family val="2"/>
        <charset val="204"/>
      </rPr>
      <t> + x</t>
    </r>
    <r>
      <rPr>
        <vertAlign val="subscript"/>
        <sz val="12"/>
        <color rgb="FF585859"/>
        <rFont val="Tahoma"/>
        <family val="2"/>
        <charset val="204"/>
      </rPr>
      <t>5</t>
    </r>
    <r>
      <rPr>
        <sz val="12"/>
        <color rgb="FF585859"/>
        <rFont val="Tahoma"/>
        <family val="2"/>
        <charset val="204"/>
      </rPr>
      <t>·z</t>
    </r>
    <r>
      <rPr>
        <vertAlign val="subscript"/>
        <sz val="12"/>
        <color rgb="FF585859"/>
        <rFont val="Tahoma"/>
        <family val="2"/>
        <charset val="204"/>
      </rPr>
      <t>4</t>
    </r>
    <r>
      <rPr>
        <sz val="12"/>
        <color rgb="FF585859"/>
        <rFont val="Tahoma"/>
        <family val="2"/>
        <charset val="204"/>
      </rPr>
      <t>; n</t>
    </r>
    <r>
      <rPr>
        <vertAlign val="subscript"/>
        <sz val="12"/>
        <color rgb="FF585859"/>
        <rFont val="Tahoma"/>
        <family val="2"/>
        <charset val="204"/>
      </rPr>
      <t>3</t>
    </r>
    <r>
      <rPr>
        <sz val="12"/>
        <color rgb="FF585859"/>
        <rFont val="Tahoma"/>
        <family val="2"/>
        <charset val="204"/>
      </rPr>
      <t> = x</t>
    </r>
    <r>
      <rPr>
        <vertAlign val="subscript"/>
        <sz val="12"/>
        <color rgb="FF585859"/>
        <rFont val="Tahoma"/>
        <family val="2"/>
        <charset val="204"/>
      </rPr>
      <t>4</t>
    </r>
    <r>
      <rPr>
        <sz val="12"/>
        <color rgb="FF585859"/>
        <rFont val="Tahoma"/>
        <family val="2"/>
        <charset val="204"/>
      </rPr>
      <t>·y</t>
    </r>
    <r>
      <rPr>
        <vertAlign val="subscript"/>
        <sz val="12"/>
        <color rgb="FF585859"/>
        <rFont val="Tahoma"/>
        <family val="2"/>
        <charset val="204"/>
      </rPr>
      <t>5</t>
    </r>
    <r>
      <rPr>
        <sz val="12"/>
        <color rgb="FF585859"/>
        <rFont val="Tahoma"/>
        <family val="2"/>
        <charset val="204"/>
      </rPr>
      <t> - y</t>
    </r>
    <r>
      <rPr>
        <vertAlign val="subscript"/>
        <sz val="12"/>
        <color rgb="FF585859"/>
        <rFont val="Tahoma"/>
        <family val="2"/>
        <charset val="204"/>
      </rPr>
      <t>4</t>
    </r>
    <r>
      <rPr>
        <sz val="12"/>
        <color rgb="FF585859"/>
        <rFont val="Tahoma"/>
        <family val="2"/>
        <charset val="204"/>
      </rPr>
      <t>·x</t>
    </r>
    <r>
      <rPr>
        <vertAlign val="subscript"/>
        <sz val="12"/>
        <color rgb="FF585859"/>
        <rFont val="Tahoma"/>
        <family val="2"/>
        <charset val="204"/>
      </rPr>
      <t>5</t>
    </r>
  </si>
  <si>
    <r>
      <t>[</t>
    </r>
    <r>
      <rPr>
        <b/>
        <sz val="12"/>
        <color rgb="FF585859"/>
        <rFont val="Tahoma"/>
        <family val="2"/>
        <charset val="204"/>
      </rPr>
      <t>BD</t>
    </r>
    <r>
      <rPr>
        <sz val="12"/>
        <color rgb="FF585859"/>
        <rFont val="Tahoma"/>
        <family val="2"/>
        <charset val="204"/>
      </rPr>
      <t> ; </t>
    </r>
    <r>
      <rPr>
        <b/>
        <sz val="12"/>
        <color rgb="FF585859"/>
        <rFont val="Tahoma"/>
        <family val="2"/>
        <charset val="204"/>
      </rPr>
      <t>BC</t>
    </r>
    <r>
      <rPr>
        <sz val="12"/>
        <color rgb="FF585859"/>
        <rFont val="Tahoma"/>
        <family val="2"/>
        <charset val="204"/>
      </rPr>
      <t>] = {2, -4, 0}</t>
    </r>
  </si>
  <si>
    <r>
      <t>N</t>
    </r>
    <r>
      <rPr>
        <sz val="12"/>
        <color rgb="FF585859"/>
        <rFont val="Tahoma"/>
        <family val="2"/>
        <charset val="204"/>
      </rPr>
      <t>{-10, -13, 11}·</t>
    </r>
    <r>
      <rPr>
        <b/>
        <sz val="12"/>
        <color rgb="FF585859"/>
        <rFont val="Tahoma"/>
        <family val="2"/>
        <charset val="204"/>
      </rPr>
      <t>N</t>
    </r>
    <r>
      <rPr>
        <vertAlign val="subscript"/>
        <sz val="12"/>
        <color rgb="FF585859"/>
        <rFont val="Tahoma"/>
        <family val="2"/>
        <charset val="204"/>
      </rPr>
      <t>2</t>
    </r>
    <r>
      <rPr>
        <sz val="12"/>
        <color rgb="FF585859"/>
        <rFont val="Tahoma"/>
        <family val="2"/>
        <charset val="204"/>
      </rPr>
      <t>{2, -4, 0}=|</t>
    </r>
    <r>
      <rPr>
        <b/>
        <sz val="12"/>
        <color rgb="FF585859"/>
        <rFont val="Tahoma"/>
        <family val="2"/>
        <charset val="204"/>
      </rPr>
      <t>N</t>
    </r>
    <r>
      <rPr>
        <sz val="12"/>
        <color rgb="FF585859"/>
        <rFont val="Tahoma"/>
        <family val="2"/>
        <charset val="204"/>
      </rPr>
      <t>|·|</t>
    </r>
    <r>
      <rPr>
        <b/>
        <sz val="12"/>
        <color rgb="FF585859"/>
        <rFont val="Tahoma"/>
        <family val="2"/>
        <charset val="204"/>
      </rPr>
      <t>N</t>
    </r>
    <r>
      <rPr>
        <vertAlign val="subscript"/>
        <sz val="12"/>
        <color rgb="FF585859"/>
        <rFont val="Tahoma"/>
        <family val="2"/>
        <charset val="204"/>
      </rPr>
      <t>1</t>
    </r>
    <r>
      <rPr>
        <sz val="12"/>
        <color rgb="FF585859"/>
        <rFont val="Tahoma"/>
        <family val="2"/>
        <charset val="204"/>
      </rPr>
      <t>|·cos(gamma)</t>
    </r>
  </si>
  <si>
    <t>Получаем: 2·(-10) + (-4)·(-13) + 0·11 = 4.47·19.75·cos(gamma)</t>
  </si>
  <si>
    <t>32 = 88.32·cos(gamma)</t>
  </si>
  <si>
    <t>Откуда: cos(gamma) = 0.36</t>
  </si>
  <si>
    <t>Угол между гранями BDC и ABC равен 68.76°, синус этого угла равен 0.93</t>
  </si>
  <si>
    <t>СD</t>
  </si>
  <si>
    <t>АC</t>
  </si>
  <si>
    <t>Нормаль  АВD</t>
  </si>
  <si>
    <t>АB</t>
  </si>
  <si>
    <t xml:space="preserve"> ABC х   АBD</t>
  </si>
  <si>
    <t xml:space="preserve"> ABC х   ВCD</t>
  </si>
</sst>
</file>

<file path=xl/styles.xml><?xml version="1.0" encoding="utf-8"?>
<styleSheet xmlns="http://schemas.openxmlformats.org/spreadsheetml/2006/main">
  <fonts count="23">
    <font>
      <sz val="12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6"/>
      <color theme="1"/>
      <name val="Arial"/>
      <family val="2"/>
      <charset val="204"/>
    </font>
    <font>
      <sz val="13.5"/>
      <color rgb="FF000000"/>
      <name val="Times New Roman"/>
      <family val="1"/>
      <charset val="204"/>
    </font>
    <font>
      <b/>
      <sz val="13.5"/>
      <color rgb="FF00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4"/>
      <name val="Tahoma"/>
      <family val="2"/>
      <charset val="204"/>
    </font>
    <font>
      <b/>
      <vertAlign val="subscript"/>
      <sz val="14"/>
      <name val="Tahoma"/>
      <family val="2"/>
      <charset val="204"/>
    </font>
    <font>
      <b/>
      <sz val="12"/>
      <name val="Arial"/>
      <family val="2"/>
      <charset val="204"/>
    </font>
    <font>
      <b/>
      <sz val="13.5"/>
      <name val="Times New Roman"/>
      <family val="1"/>
      <charset val="204"/>
    </font>
    <font>
      <b/>
      <sz val="14"/>
      <color rgb="FF000000"/>
      <name val="Arial"/>
      <family val="2"/>
      <charset val="204"/>
    </font>
    <font>
      <b/>
      <vertAlign val="subscript"/>
      <sz val="14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Calibri"/>
      <family val="2"/>
      <charset val="204"/>
    </font>
    <font>
      <sz val="13.5"/>
      <color rgb="FF000000"/>
      <name val="Arial"/>
      <family val="2"/>
      <charset val="204"/>
    </font>
    <font>
      <sz val="12"/>
      <name val="Arial"/>
      <family val="2"/>
      <charset val="204"/>
    </font>
    <font>
      <vertAlign val="subscript"/>
      <sz val="12"/>
      <name val="Arial"/>
      <family val="2"/>
      <charset val="204"/>
    </font>
    <font>
      <b/>
      <sz val="12"/>
      <color rgb="FF585859"/>
      <name val="Tahoma"/>
      <family val="2"/>
      <charset val="204"/>
    </font>
    <font>
      <sz val="12"/>
      <color rgb="FF585859"/>
      <name val="Tahoma"/>
      <family val="2"/>
      <charset val="204"/>
    </font>
    <font>
      <vertAlign val="subscript"/>
      <sz val="12"/>
      <color rgb="FF585859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left" indent="1"/>
    </xf>
    <xf numFmtId="0" fontId="11" fillId="0" borderId="0" xfId="0" applyFont="1" applyAlignment="1">
      <alignment horizontal="center"/>
    </xf>
    <xf numFmtId="0" fontId="12" fillId="0" borderId="0" xfId="0" applyFont="1"/>
    <xf numFmtId="0" fontId="11" fillId="0" borderId="0" xfId="0" applyFont="1"/>
    <xf numFmtId="0" fontId="15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/>
    <xf numFmtId="0" fontId="0" fillId="0" borderId="0" xfId="0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/>
    <xf numFmtId="0" fontId="0" fillId="0" borderId="0" xfId="0" applyBorder="1" applyAlignment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indent="1"/>
    </xf>
    <xf numFmtId="0" fontId="11" fillId="0" borderId="0" xfId="0" applyFont="1" applyAlignment="1">
      <alignment horizontal="left" indent="1"/>
    </xf>
    <xf numFmtId="0" fontId="0" fillId="0" borderId="8" xfId="0" applyBorder="1" applyAlignment="1"/>
    <xf numFmtId="0" fontId="0" fillId="0" borderId="23" xfId="0" applyBorder="1" applyAlignme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0" fillId="0" borderId="0" xfId="0" applyFont="1" applyAlignment="1">
      <alignment horizontal="left" indent="1"/>
    </xf>
    <xf numFmtId="0" fontId="21" fillId="0" borderId="0" xfId="0" applyFont="1" applyAlignment="1">
      <alignment horizontal="left" inden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5" xfId="0" applyBorder="1" applyAlignment="1">
      <alignment horizontal="right"/>
    </xf>
    <xf numFmtId="0" fontId="0" fillId="0" borderId="0" xfId="0" applyAlignment="1">
      <alignment horizontal="right"/>
    </xf>
    <xf numFmtId="0" fontId="15" fillId="0" borderId="25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3" fillId="0" borderId="24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169333</xdr:colOff>
      <xdr:row>31</xdr:row>
      <xdr:rowOff>179916</xdr:rowOff>
    </xdr:from>
    <xdr:to>
      <xdr:col>18</xdr:col>
      <xdr:colOff>41093</xdr:colOff>
      <xdr:row>35</xdr:row>
      <xdr:rowOff>84076</xdr:rowOff>
    </xdr:to>
    <xdr:pic>
      <xdr:nvPicPr>
        <xdr:cNvPr id="2" name="Рисунок 1" descr="формула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24583" y="6783916"/>
          <a:ext cx="3628843" cy="8460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77"/>
  <sheetViews>
    <sheetView tabSelected="1" topLeftCell="A22" workbookViewId="0">
      <selection activeCell="O20" sqref="O20"/>
    </sheetView>
  </sheetViews>
  <sheetFormatPr defaultColWidth="8.77734375" defaultRowHeight="15"/>
  <cols>
    <col min="1" max="2" width="10.109375" style="3" customWidth="1"/>
    <col min="3" max="3" width="9.88671875" style="3" customWidth="1"/>
    <col min="4" max="10" width="8.77734375" style="3"/>
    <col min="11" max="11" width="9.44140625" style="3" customWidth="1"/>
    <col min="12" max="12" width="8.77734375" style="3"/>
    <col min="13" max="13" width="10.6640625" style="3" customWidth="1"/>
    <col min="14" max="16384" width="8.77734375" style="3"/>
  </cols>
  <sheetData>
    <row r="1" spans="1:16">
      <c r="A1" s="4" t="s">
        <v>12</v>
      </c>
    </row>
    <row r="2" spans="1:16">
      <c r="A2" s="4" t="s">
        <v>13</v>
      </c>
    </row>
    <row r="3" spans="1:16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2" t="s">
        <v>14</v>
      </c>
    </row>
    <row r="4" spans="1:16">
      <c r="A4" s="1" t="s">
        <v>8</v>
      </c>
      <c r="B4" s="1" t="s">
        <v>9</v>
      </c>
      <c r="C4" s="1" t="s">
        <v>10</v>
      </c>
      <c r="D4" s="1" t="s">
        <v>11</v>
      </c>
      <c r="E4" s="1" t="s">
        <v>8</v>
      </c>
      <c r="F4" s="1" t="s">
        <v>8</v>
      </c>
      <c r="G4" s="1"/>
      <c r="H4" s="1"/>
      <c r="I4" s="1"/>
    </row>
    <row r="5" spans="1:16" ht="15.75">
      <c r="A5" s="1">
        <v>1</v>
      </c>
      <c r="B5" s="21">
        <f>A5*SQRT(2)/2</f>
        <v>0.70710678118654757</v>
      </c>
      <c r="C5" s="1">
        <v>1</v>
      </c>
      <c r="D5" s="21">
        <f>(A5/2)*C5</f>
        <v>0.5</v>
      </c>
      <c r="E5" s="21">
        <f>A5*A5</f>
        <v>1</v>
      </c>
      <c r="F5" s="21">
        <f>4*A5</f>
        <v>4</v>
      </c>
      <c r="G5" s="21">
        <f>SQRT((A5/2)*(A5/2)+D5*D5)</f>
        <v>0.70710678118654757</v>
      </c>
      <c r="H5" s="21">
        <f>F5*G5/2</f>
        <v>1.4142135623730951</v>
      </c>
      <c r="I5" s="21">
        <f>E5+H5</f>
        <v>2.4142135623730949</v>
      </c>
    </row>
    <row r="6" spans="1:16">
      <c r="L6" s="3">
        <v>2</v>
      </c>
      <c r="M6" s="3">
        <v>10</v>
      </c>
    </row>
    <row r="7" spans="1:16">
      <c r="A7" s="4" t="s">
        <v>17</v>
      </c>
      <c r="M7" s="3">
        <f>SQRT(M6)</f>
        <v>3.1622776601683795</v>
      </c>
      <c r="N7" s="3">
        <f>L6*M7</f>
        <v>6.324555320336759</v>
      </c>
      <c r="O7" s="3">
        <v>3</v>
      </c>
      <c r="P7" s="3">
        <f>N7*O7</f>
        <v>18.973665961010276</v>
      </c>
    </row>
    <row r="8" spans="1:16">
      <c r="A8" s="4" t="s">
        <v>15</v>
      </c>
      <c r="N8" s="62">
        <f>N7</f>
        <v>6.324555320336759</v>
      </c>
      <c r="O8" s="3">
        <v>4</v>
      </c>
      <c r="P8" s="62">
        <f>N8*O8</f>
        <v>25.298221281347036</v>
      </c>
    </row>
    <row r="9" spans="1:16">
      <c r="A9" s="4" t="s">
        <v>16</v>
      </c>
    </row>
    <row r="10" spans="1:16">
      <c r="A10" s="1" t="s">
        <v>18</v>
      </c>
      <c r="B10" s="1" t="s">
        <v>6</v>
      </c>
      <c r="C10" s="1" t="s">
        <v>20</v>
      </c>
      <c r="D10" s="1"/>
      <c r="E10" s="1" t="s">
        <v>24</v>
      </c>
      <c r="F10" s="1" t="s">
        <v>6</v>
      </c>
      <c r="G10" s="1" t="s">
        <v>27</v>
      </c>
    </row>
    <row r="11" spans="1:16">
      <c r="A11" s="1" t="s">
        <v>19</v>
      </c>
      <c r="B11" s="1"/>
      <c r="C11" s="1" t="s">
        <v>21</v>
      </c>
      <c r="D11" s="1"/>
      <c r="E11" s="1" t="s">
        <v>26</v>
      </c>
      <c r="F11" s="1"/>
      <c r="G11" s="1"/>
      <c r="H11" s="3">
        <v>3</v>
      </c>
      <c r="I11" s="3">
        <v>18</v>
      </c>
    </row>
    <row r="12" spans="1:16">
      <c r="A12" s="1">
        <f>6*2^(1/2)</f>
        <v>8.4852813742385713</v>
      </c>
      <c r="B12" s="1"/>
      <c r="C12" s="1">
        <v>60</v>
      </c>
      <c r="D12" s="1" t="s">
        <v>22</v>
      </c>
      <c r="E12" s="1" t="s">
        <v>25</v>
      </c>
      <c r="F12" s="1"/>
      <c r="G12" s="1"/>
      <c r="H12" s="3">
        <f>SQRT(H11)</f>
        <v>1.7320508075688772</v>
      </c>
      <c r="I12" s="3">
        <f>H12*I11</f>
        <v>31.176914536239789</v>
      </c>
    </row>
    <row r="13" spans="1:16" ht="15.75">
      <c r="A13" s="21">
        <f>A12/2</f>
        <v>4.2426406871192857</v>
      </c>
      <c r="B13" s="1"/>
      <c r="C13" s="1">
        <f>RADIANS(C12)</f>
        <v>1.0471975511965976</v>
      </c>
      <c r="D13" s="1" t="s">
        <v>23</v>
      </c>
      <c r="E13" s="21">
        <f>TAN(C13)</f>
        <v>1.7320508075688767</v>
      </c>
      <c r="F13" s="21">
        <f>A13*E13</f>
        <v>7.3484692283495328</v>
      </c>
      <c r="G13" s="3">
        <f>(1/2)*A12*F13</f>
        <v>31.176914536239789</v>
      </c>
    </row>
    <row r="14" spans="1:16" ht="15.75" thickBot="1"/>
    <row r="15" spans="1:16" ht="21" thickBot="1">
      <c r="E15" s="71" t="s">
        <v>44</v>
      </c>
      <c r="F15" s="72"/>
      <c r="G15" s="72"/>
      <c r="H15" s="72"/>
      <c r="I15" s="72"/>
      <c r="J15" s="72"/>
      <c r="K15" s="72"/>
      <c r="L15" s="73"/>
    </row>
    <row r="16" spans="1:16" ht="21" thickBot="1">
      <c r="E16" s="13"/>
      <c r="F16" s="13"/>
      <c r="G16" s="13"/>
      <c r="H16" s="13"/>
      <c r="I16" s="13"/>
      <c r="J16" s="13"/>
      <c r="K16" s="13"/>
      <c r="L16" s="13"/>
    </row>
    <row r="17" spans="1:15" ht="19.5" thickBot="1">
      <c r="A17" s="80" t="s">
        <v>28</v>
      </c>
      <c r="B17" s="81"/>
      <c r="C17" s="82"/>
      <c r="E17" s="80" t="s">
        <v>32</v>
      </c>
      <c r="F17" s="81"/>
      <c r="G17" s="82"/>
      <c r="I17" s="80" t="s">
        <v>36</v>
      </c>
      <c r="J17" s="81"/>
      <c r="K17" s="82"/>
      <c r="M17" s="80" t="s">
        <v>40</v>
      </c>
      <c r="N17" s="81"/>
      <c r="O17" s="82"/>
    </row>
    <row r="18" spans="1:15" ht="24" thickBot="1">
      <c r="A18" s="5" t="s">
        <v>29</v>
      </c>
      <c r="B18" s="6" t="s">
        <v>30</v>
      </c>
      <c r="C18" s="7" t="s">
        <v>31</v>
      </c>
      <c r="E18" s="5" t="s">
        <v>33</v>
      </c>
      <c r="F18" s="11" t="s">
        <v>34</v>
      </c>
      <c r="G18" s="12" t="s">
        <v>35</v>
      </c>
      <c r="I18" s="5" t="s">
        <v>37</v>
      </c>
      <c r="J18" s="11" t="s">
        <v>38</v>
      </c>
      <c r="K18" s="12" t="s">
        <v>39</v>
      </c>
      <c r="M18" s="5" t="s">
        <v>41</v>
      </c>
      <c r="N18" s="11" t="s">
        <v>42</v>
      </c>
      <c r="O18" s="12" t="s">
        <v>43</v>
      </c>
    </row>
    <row r="19" spans="1:15" ht="19.5" thickBot="1">
      <c r="A19" s="8">
        <v>-2</v>
      </c>
      <c r="B19" s="9">
        <v>1</v>
      </c>
      <c r="C19" s="10">
        <v>-1</v>
      </c>
      <c r="E19" s="8">
        <v>-3</v>
      </c>
      <c r="F19" s="9">
        <v>1</v>
      </c>
      <c r="G19" s="10">
        <v>3</v>
      </c>
      <c r="I19" s="8">
        <v>-4</v>
      </c>
      <c r="J19" s="9">
        <v>2</v>
      </c>
      <c r="K19" s="10">
        <v>-1</v>
      </c>
      <c r="M19" s="8">
        <v>-2</v>
      </c>
      <c r="N19" s="9">
        <v>3</v>
      </c>
      <c r="O19" s="10">
        <v>1</v>
      </c>
    </row>
    <row r="21" spans="1:15" ht="17.25">
      <c r="A21" s="78" t="s">
        <v>45</v>
      </c>
      <c r="B21" s="79"/>
      <c r="C21" s="79"/>
      <c r="D21" s="79"/>
      <c r="E21" s="79"/>
      <c r="F21" s="79"/>
      <c r="L21" s="67" t="s">
        <v>56</v>
      </c>
      <c r="M21" s="67"/>
    </row>
    <row r="22" spans="1:15" ht="17.25">
      <c r="A22" s="15"/>
      <c r="B22" s="15"/>
      <c r="C22" s="15"/>
      <c r="D22" s="16" t="s">
        <v>52</v>
      </c>
      <c r="E22" s="16" t="s">
        <v>53</v>
      </c>
      <c r="F22" s="16" t="s">
        <v>54</v>
      </c>
      <c r="G22" s="75" t="s">
        <v>55</v>
      </c>
      <c r="H22" s="76"/>
      <c r="I22" s="77"/>
      <c r="J22" s="17"/>
      <c r="L22" s="1" t="s">
        <v>60</v>
      </c>
      <c r="M22" s="18" t="s">
        <v>61</v>
      </c>
      <c r="N22" s="18" t="s">
        <v>62</v>
      </c>
      <c r="O22" s="1" t="s">
        <v>59</v>
      </c>
    </row>
    <row r="23" spans="1:15" ht="15.75">
      <c r="A23" s="29" t="s">
        <v>46</v>
      </c>
      <c r="B23" s="30"/>
      <c r="C23" s="30"/>
      <c r="D23" s="31">
        <f>E19-A19</f>
        <v>-1</v>
      </c>
      <c r="E23" s="31">
        <f>F19-B19</f>
        <v>0</v>
      </c>
      <c r="F23" s="31">
        <f>G19-C19</f>
        <v>4</v>
      </c>
      <c r="G23" s="74">
        <f>SQRT(D23^2+E23^2+F23^2)</f>
        <v>4.1231056256176606</v>
      </c>
      <c r="H23" s="74"/>
      <c r="I23" s="74"/>
      <c r="J23" s="1" t="s">
        <v>57</v>
      </c>
      <c r="K23" s="1" t="s">
        <v>58</v>
      </c>
      <c r="L23" s="1">
        <f>E23*F25-E25*F23</f>
        <v>-4</v>
      </c>
      <c r="M23" s="1">
        <f>-D23*F25+D25*F23</f>
        <v>-8</v>
      </c>
      <c r="N23" s="1">
        <f>D23*E25-E23*D25</f>
        <v>-1</v>
      </c>
      <c r="O23" s="28">
        <f>SQRT(L23^2+M23^2+N23^2)/2</f>
        <v>4.5</v>
      </c>
    </row>
    <row r="24" spans="1:15" ht="15.75">
      <c r="A24" s="4" t="s">
        <v>47</v>
      </c>
      <c r="D24" s="1">
        <f>I19-E19</f>
        <v>-1</v>
      </c>
      <c r="E24" s="1">
        <f>J19-F19</f>
        <v>1</v>
      </c>
      <c r="F24" s="1">
        <f>K19-G19</f>
        <v>-4</v>
      </c>
      <c r="G24" s="74">
        <f t="shared" ref="G24:G28" si="0">SQRT(D24^2+E24^2+F24^2)</f>
        <v>4.2426406871192848</v>
      </c>
      <c r="H24" s="74"/>
      <c r="I24" s="74"/>
      <c r="J24" s="20" t="s">
        <v>63</v>
      </c>
      <c r="K24" s="20" t="s">
        <v>64</v>
      </c>
      <c r="L24" s="1">
        <f>E23*F26-E26*F23</f>
        <v>-8</v>
      </c>
      <c r="M24" s="1">
        <f>D23*F26-D26*F23</f>
        <v>-2</v>
      </c>
      <c r="N24" s="1">
        <f>D23*E26-E23*D26</f>
        <v>-2</v>
      </c>
      <c r="O24" s="28">
        <f>SQRT(L24^2+M24^2+N24^2)/2</f>
        <v>4.2426406871192848</v>
      </c>
    </row>
    <row r="25" spans="1:15" ht="17.25">
      <c r="A25" s="29" t="s">
        <v>48</v>
      </c>
      <c r="B25" s="30"/>
      <c r="C25" s="30"/>
      <c r="D25" s="31">
        <f>I19-A19</f>
        <v>-2</v>
      </c>
      <c r="E25" s="31">
        <f>J19-B19</f>
        <v>1</v>
      </c>
      <c r="F25" s="31">
        <f>K19-C19</f>
        <v>0</v>
      </c>
      <c r="G25" s="74">
        <f t="shared" si="0"/>
        <v>2.2360679774997898</v>
      </c>
      <c r="H25" s="74"/>
      <c r="I25" s="74"/>
      <c r="J25" s="19" t="s">
        <v>65</v>
      </c>
      <c r="K25" s="20" t="s">
        <v>66</v>
      </c>
      <c r="L25" s="1">
        <f>E25*F26-E26*F25</f>
        <v>2</v>
      </c>
      <c r="M25" s="1">
        <f>D25*F26-D26*F25</f>
        <v>-4</v>
      </c>
      <c r="N25" s="1">
        <f>D25*E26-E25*D26</f>
        <v>-4</v>
      </c>
      <c r="O25" s="28">
        <f>SQRT(L25^2+M25^2+N25^2)/2</f>
        <v>3</v>
      </c>
    </row>
    <row r="26" spans="1:15" ht="17.25">
      <c r="A26" s="29" t="s">
        <v>49</v>
      </c>
      <c r="B26" s="30"/>
      <c r="C26" s="30"/>
      <c r="D26" s="31">
        <f>M19-A19</f>
        <v>0</v>
      </c>
      <c r="E26" s="31">
        <f>N19-B19</f>
        <v>2</v>
      </c>
      <c r="F26" s="31">
        <f>O19-C19</f>
        <v>2</v>
      </c>
      <c r="G26" s="74">
        <f t="shared" si="0"/>
        <v>2.8284271247461903</v>
      </c>
      <c r="H26" s="74"/>
      <c r="I26" s="74"/>
      <c r="J26" s="19" t="s">
        <v>67</v>
      </c>
      <c r="K26" s="20" t="s">
        <v>68</v>
      </c>
      <c r="L26" s="1">
        <f>E24*F27-E27*F24</f>
        <v>6</v>
      </c>
      <c r="M26" s="1">
        <f>D24*F27-D27*F24</f>
        <v>6</v>
      </c>
      <c r="N26" s="1">
        <f>D24*E27-E24*D27</f>
        <v>-3</v>
      </c>
      <c r="O26" s="28">
        <f>SQRT(L26^2+M26^2+N26^2)/2</f>
        <v>4.5</v>
      </c>
    </row>
    <row r="27" spans="1:15" ht="17.25">
      <c r="A27" s="4" t="s">
        <v>50</v>
      </c>
      <c r="D27" s="1">
        <f>M19-E19</f>
        <v>1</v>
      </c>
      <c r="E27" s="1">
        <f>N19-F19</f>
        <v>2</v>
      </c>
      <c r="F27" s="1">
        <f>O19-G19</f>
        <v>-2</v>
      </c>
      <c r="G27" s="74">
        <f t="shared" si="0"/>
        <v>3</v>
      </c>
      <c r="H27" s="74"/>
      <c r="I27" s="74"/>
      <c r="J27" s="14"/>
      <c r="O27" s="28">
        <f>O23+O24+O25+O26</f>
        <v>16.242640687119284</v>
      </c>
    </row>
    <row r="28" spans="1:15">
      <c r="A28" s="4" t="s">
        <v>51</v>
      </c>
      <c r="D28" s="1">
        <f>M19-I19</f>
        <v>2</v>
      </c>
      <c r="E28" s="1">
        <f>N19-J19</f>
        <v>1</v>
      </c>
      <c r="F28" s="1">
        <f>O19-K19</f>
        <v>2</v>
      </c>
      <c r="G28" s="74">
        <f t="shared" si="0"/>
        <v>3</v>
      </c>
      <c r="H28" s="74"/>
      <c r="I28" s="74"/>
      <c r="J28"/>
    </row>
    <row r="29" spans="1:15" ht="17.25" customHeight="1">
      <c r="F29" s="69" t="s">
        <v>79</v>
      </c>
      <c r="G29" s="69"/>
      <c r="H29" s="69"/>
      <c r="I29" s="69"/>
      <c r="J29" s="69"/>
    </row>
    <row r="30" spans="1:15" ht="21">
      <c r="B30" s="67" t="s">
        <v>69</v>
      </c>
      <c r="C30" s="67"/>
      <c r="F30" s="83" t="s">
        <v>70</v>
      </c>
      <c r="G30" s="83"/>
      <c r="H30" s="83"/>
      <c r="I30" s="83"/>
      <c r="J30" s="83"/>
      <c r="K30" s="83"/>
    </row>
    <row r="31" spans="1:15" ht="17.25">
      <c r="B31" s="3" t="s">
        <v>52</v>
      </c>
      <c r="C31" s="3" t="s">
        <v>53</v>
      </c>
      <c r="D31" s="3" t="s">
        <v>54</v>
      </c>
      <c r="F31"/>
      <c r="H31" s="14"/>
      <c r="K31"/>
    </row>
    <row r="32" spans="1:15" ht="18">
      <c r="A32" s="3" t="s">
        <v>71</v>
      </c>
      <c r="B32" s="27">
        <f>E23*F25-F23*E25</f>
        <v>-4</v>
      </c>
      <c r="C32" s="27">
        <f>F23*D25-D23*F25</f>
        <v>-8</v>
      </c>
      <c r="D32" s="27">
        <f>D23*E25-E23*D25</f>
        <v>-1</v>
      </c>
      <c r="F32" s="23" t="s">
        <v>80</v>
      </c>
      <c r="G32" s="24"/>
      <c r="H32" s="26"/>
      <c r="I32" s="24"/>
      <c r="K32" s="14"/>
    </row>
    <row r="33" spans="1:27" ht="21">
      <c r="F33" s="23" t="s">
        <v>81</v>
      </c>
      <c r="G33" s="24"/>
      <c r="H33" s="25"/>
      <c r="I33" s="24"/>
      <c r="J33" s="24"/>
      <c r="K33" s="24"/>
      <c r="L33" s="24"/>
      <c r="M33" s="24"/>
    </row>
    <row r="34" spans="1:27" ht="17.25">
      <c r="F34" s="14"/>
      <c r="H34" s="14"/>
      <c r="K34" s="14"/>
    </row>
    <row r="35" spans="1:27" ht="17.25">
      <c r="A35" s="3" t="s">
        <v>72</v>
      </c>
      <c r="B35" s="27">
        <f>ABS(D26*B32+E26*C32+F26*D32)</f>
        <v>18</v>
      </c>
      <c r="C35" s="27">
        <f>B35/B36</f>
        <v>3</v>
      </c>
      <c r="F35" s="14"/>
      <c r="H35"/>
      <c r="K35" s="14"/>
    </row>
    <row r="36" spans="1:27">
      <c r="B36" s="30">
        <v>6</v>
      </c>
    </row>
    <row r="37" spans="1:27" ht="15.75">
      <c r="K37" s="3" t="s">
        <v>83</v>
      </c>
      <c r="L37" s="3" t="s">
        <v>84</v>
      </c>
      <c r="M37" s="3" t="s">
        <v>85</v>
      </c>
      <c r="N37" s="3" t="s">
        <v>23</v>
      </c>
      <c r="O37" s="3" t="s">
        <v>86</v>
      </c>
      <c r="P37" s="3" t="s">
        <v>87</v>
      </c>
    </row>
    <row r="38" spans="1:27" ht="17.25">
      <c r="A38" s="33" t="s">
        <v>73</v>
      </c>
      <c r="B38" s="33"/>
      <c r="C38" s="32"/>
      <c r="D38" s="84" t="s">
        <v>78</v>
      </c>
      <c r="E38" s="84"/>
      <c r="F38" s="27"/>
      <c r="G38" s="70" t="s">
        <v>82</v>
      </c>
      <c r="H38" s="70"/>
      <c r="I38" s="70"/>
      <c r="J38" s="70"/>
      <c r="K38" s="35">
        <f>D24*D27+E24*E27+F24*F27</f>
        <v>9</v>
      </c>
      <c r="L38" s="35">
        <f>SQRT((D24^2+E24^2+F24^2)*(D27^2+E27^2+F27^2))</f>
        <v>12.727922061357855</v>
      </c>
      <c r="M38" s="35">
        <f>K38/L38</f>
        <v>0.70710678118654757</v>
      </c>
      <c r="N38" s="28">
        <f>ACOS(M38)</f>
        <v>0.78539816339744817</v>
      </c>
      <c r="O38" s="28">
        <f>DEGREES(N38)</f>
        <v>44.999999999999993</v>
      </c>
      <c r="P38" s="28">
        <f>SIN(N38)</f>
        <v>0.70710678118654746</v>
      </c>
    </row>
    <row r="39" spans="1:27" ht="17.25">
      <c r="F39" s="24"/>
      <c r="G39" s="70" t="s">
        <v>88</v>
      </c>
      <c r="H39" s="70"/>
      <c r="I39" s="70"/>
      <c r="J39" s="70"/>
      <c r="K39" s="35">
        <f>D23*D25+E23*E25+F23*F25</f>
        <v>2</v>
      </c>
      <c r="L39" s="35">
        <f>SQRT((D23^2+E23^2+F23^2)*(D25^2+E25^2+F25^2))</f>
        <v>9.2195444572928871</v>
      </c>
      <c r="M39" s="35">
        <f>K39/L39</f>
        <v>0.21693045781865616</v>
      </c>
      <c r="N39" s="28">
        <f>ACOS(M39)</f>
        <v>1.3521273809209546</v>
      </c>
      <c r="O39" s="28">
        <f>DEGREES(N39)</f>
        <v>77.471192290848492</v>
      </c>
      <c r="P39" s="28">
        <f t="shared" ref="P39:P40" si="1">SIN(N39)</f>
        <v>0.97618706018395274</v>
      </c>
    </row>
    <row r="40" spans="1:27" ht="17.25">
      <c r="A40" s="14" t="s">
        <v>74</v>
      </c>
      <c r="E40" s="28">
        <f>3*C35/O23</f>
        <v>2</v>
      </c>
      <c r="G40" s="70" t="s">
        <v>89</v>
      </c>
      <c r="H40" s="70"/>
      <c r="I40" s="70"/>
      <c r="J40" s="70"/>
      <c r="K40" s="28">
        <f>D23*D26+E23*E26+F23*F26</f>
        <v>8</v>
      </c>
      <c r="L40" s="28">
        <f>SQRT((D23^2+E23^2+F23^2)*(D26^2+E26^2+F26^2))</f>
        <v>11.661903789690601</v>
      </c>
      <c r="M40" s="35">
        <f>K40/L40</f>
        <v>0.68599434057003528</v>
      </c>
      <c r="N40" s="28">
        <f>ACOS(M40)</f>
        <v>0.81482691637098903</v>
      </c>
      <c r="O40" s="28">
        <f>DEGREES(N40)</f>
        <v>46.686143341716956</v>
      </c>
      <c r="P40" s="28">
        <f t="shared" si="1"/>
        <v>0.72760687510899902</v>
      </c>
    </row>
    <row r="41" spans="1:27" ht="18" thickBot="1">
      <c r="A41" s="14" t="s">
        <v>75</v>
      </c>
      <c r="E41" s="28">
        <f>3*C35/O24</f>
        <v>2.1213203435596428</v>
      </c>
      <c r="G41" s="14"/>
      <c r="M41" s="34" t="s">
        <v>98</v>
      </c>
      <c r="N41" s="34" t="s">
        <v>23</v>
      </c>
      <c r="O41" s="34" t="s">
        <v>86</v>
      </c>
    </row>
    <row r="42" spans="1:27" ht="18" thickBot="1">
      <c r="A42" s="14" t="s">
        <v>76</v>
      </c>
      <c r="E42" s="28">
        <f>3*C35/O25</f>
        <v>3</v>
      </c>
      <c r="G42" s="37" t="s">
        <v>90</v>
      </c>
      <c r="J42" s="38"/>
      <c r="K42" s="52" t="s">
        <v>91</v>
      </c>
      <c r="L42" s="39" t="s">
        <v>95</v>
      </c>
      <c r="M42" s="40">
        <f>(G23^2+G25^2-G24^2)/(2*G23*G25)</f>
        <v>0.21693045781865636</v>
      </c>
      <c r="N42" s="40">
        <f t="shared" ref="N42:N53" si="2">ACOS(M42)</f>
        <v>1.3521273809209544</v>
      </c>
      <c r="O42" s="41">
        <f t="shared" ref="O42:O53" si="3">DEGREES(N42)</f>
        <v>77.471192290848478</v>
      </c>
    </row>
    <row r="43" spans="1:27" ht="17.25">
      <c r="A43" s="14" t="s">
        <v>77</v>
      </c>
      <c r="E43" s="28">
        <f>3*C35/O26</f>
        <v>2</v>
      </c>
      <c r="G43" s="14"/>
      <c r="J43" s="38"/>
      <c r="K43" s="38"/>
      <c r="L43" s="42" t="s">
        <v>96</v>
      </c>
      <c r="M43" s="22">
        <f>(G23^2+G24^2-G25^2)/(2*G23*G24)</f>
        <v>0.85749292571254421</v>
      </c>
      <c r="N43" s="22">
        <f t="shared" si="2"/>
        <v>0.54041950027058405</v>
      </c>
      <c r="O43" s="43">
        <f t="shared" si="3"/>
        <v>30.963756532073518</v>
      </c>
    </row>
    <row r="44" spans="1:27" ht="18" thickBot="1">
      <c r="A44" s="67" t="s">
        <v>122</v>
      </c>
      <c r="B44" s="67"/>
      <c r="C44" s="67"/>
      <c r="D44" s="67"/>
      <c r="E44" s="33"/>
      <c r="G44" s="14"/>
      <c r="H44" s="36" t="s">
        <v>98</v>
      </c>
      <c r="I44" s="36" t="s">
        <v>23</v>
      </c>
      <c r="J44" s="38" t="s">
        <v>120</v>
      </c>
      <c r="K44" s="38"/>
      <c r="L44" s="44" t="s">
        <v>97</v>
      </c>
      <c r="M44" s="45">
        <f>(G25^2+G24^2-G23^2)/(2*G25*G24)</f>
        <v>0.31622776601683772</v>
      </c>
      <c r="N44" s="45">
        <f t="shared" si="2"/>
        <v>1.2490457723982547</v>
      </c>
      <c r="O44" s="46">
        <f t="shared" si="3"/>
        <v>71.565051177078004</v>
      </c>
      <c r="P44" s="3">
        <f>SUM(O42:O44)</f>
        <v>180</v>
      </c>
    </row>
    <row r="45" spans="1:27" ht="18" thickBot="1">
      <c r="A45" s="14" t="s">
        <v>123</v>
      </c>
      <c r="B45" s="36"/>
      <c r="C45" s="36"/>
      <c r="D45" s="36">
        <f>B35</f>
        <v>18</v>
      </c>
      <c r="E45" s="14">
        <f>G26</f>
        <v>2.8284271247461903</v>
      </c>
      <c r="F45" s="3">
        <f>SQRT(L23^2+M23^2+N23^2)</f>
        <v>9</v>
      </c>
      <c r="G45" s="3">
        <f>E45*F45</f>
        <v>25.455844122715714</v>
      </c>
      <c r="H45" s="3">
        <f>D45/G45</f>
        <v>0.70710678118654746</v>
      </c>
      <c r="I45" s="3">
        <f>ACOS(H45)</f>
        <v>0.78539816339744828</v>
      </c>
      <c r="J45" s="3">
        <f>DEGREES(I45)</f>
        <v>45</v>
      </c>
      <c r="K45" s="51" t="s">
        <v>92</v>
      </c>
      <c r="L45" s="39" t="s">
        <v>99</v>
      </c>
      <c r="M45" s="40">
        <f>(G26^2+G25^2-G28^2)/(2*G26*G25)</f>
        <v>0.31622776601683822</v>
      </c>
      <c r="N45" s="40">
        <f t="shared" si="2"/>
        <v>1.249045772398254</v>
      </c>
      <c r="O45" s="41">
        <f t="shared" si="3"/>
        <v>71.565051177077962</v>
      </c>
    </row>
    <row r="46" spans="1:27" ht="17.25">
      <c r="A46" s="14" t="s">
        <v>119</v>
      </c>
      <c r="B46" s="36"/>
      <c r="C46" s="36"/>
      <c r="D46" s="47">
        <f>B35</f>
        <v>18</v>
      </c>
      <c r="E46" s="14">
        <f>G28</f>
        <v>3</v>
      </c>
      <c r="F46" s="47">
        <f>F45</f>
        <v>9</v>
      </c>
      <c r="G46" s="3">
        <f>E46*F46</f>
        <v>27</v>
      </c>
      <c r="H46" s="47">
        <f>D46/G46</f>
        <v>0.66666666666666663</v>
      </c>
      <c r="I46" s="47">
        <f>ACOS(H46)</f>
        <v>0.84106867056793022</v>
      </c>
      <c r="J46" s="47">
        <f>DEGREES(I46)</f>
        <v>48.189685104221404</v>
      </c>
      <c r="L46" s="42" t="s">
        <v>100</v>
      </c>
      <c r="M46" s="22">
        <f>(G26^2+G28^2-G25^2)/(2*G26*G28)</f>
        <v>0.70710678118654746</v>
      </c>
      <c r="N46" s="22">
        <f t="shared" si="2"/>
        <v>0.78539816339744828</v>
      </c>
      <c r="O46" s="43">
        <f t="shared" si="3"/>
        <v>45</v>
      </c>
    </row>
    <row r="47" spans="1:27" ht="18" thickBot="1">
      <c r="A47" s="14" t="s">
        <v>121</v>
      </c>
      <c r="B47" s="36"/>
      <c r="C47" s="36"/>
      <c r="D47" s="47">
        <f>B35</f>
        <v>18</v>
      </c>
      <c r="E47" s="14">
        <f>G27</f>
        <v>3</v>
      </c>
      <c r="F47" s="47">
        <f>F45</f>
        <v>9</v>
      </c>
      <c r="G47" s="3">
        <f>E47*F47</f>
        <v>27</v>
      </c>
      <c r="H47" s="47">
        <f>D47/G47</f>
        <v>0.66666666666666663</v>
      </c>
      <c r="I47" s="47">
        <f>ACOS(H47)</f>
        <v>0.84106867056793022</v>
      </c>
      <c r="J47" s="47">
        <f>DEGREES(I47)</f>
        <v>48.189685104221404</v>
      </c>
      <c r="L47" s="44" t="s">
        <v>101</v>
      </c>
      <c r="M47" s="45">
        <f>(G25^2+G28^2-G26^2)/(2*G25*G28)</f>
        <v>0.44721359549995776</v>
      </c>
      <c r="N47" s="45">
        <f t="shared" si="2"/>
        <v>1.1071487177940906</v>
      </c>
      <c r="O47" s="46">
        <f t="shared" si="3"/>
        <v>63.434948822922017</v>
      </c>
      <c r="P47" s="3">
        <f>SUM(O45:O47)</f>
        <v>179.99999999999997</v>
      </c>
      <c r="U47" s="60"/>
      <c r="V47" s="67" t="s">
        <v>139</v>
      </c>
      <c r="W47" s="67"/>
      <c r="X47" s="67"/>
      <c r="Y47" s="67"/>
      <c r="Z47" s="60"/>
      <c r="AA47" s="60"/>
    </row>
    <row r="48" spans="1:27" ht="15.75" thickBot="1">
      <c r="G48" s="34"/>
      <c r="H48" s="34"/>
      <c r="K48" s="51" t="s">
        <v>93</v>
      </c>
      <c r="L48" s="39" t="s">
        <v>101</v>
      </c>
      <c r="M48" s="40">
        <f>(G28^2+G24^2-G27^2)/(2*G28*G24)</f>
        <v>0.70710678118654735</v>
      </c>
      <c r="N48" s="40">
        <f t="shared" si="2"/>
        <v>0.78539816339744861</v>
      </c>
      <c r="O48" s="41">
        <f t="shared" si="3"/>
        <v>45.000000000000021</v>
      </c>
      <c r="U48" s="63" t="s">
        <v>143</v>
      </c>
      <c r="V48" s="64"/>
      <c r="W48" s="60">
        <f>B32</f>
        <v>-4</v>
      </c>
      <c r="X48" s="60">
        <f>C32</f>
        <v>-8</v>
      </c>
      <c r="Y48" s="60">
        <f>D32</f>
        <v>-1</v>
      </c>
      <c r="Z48" s="60"/>
      <c r="AA48" s="60"/>
    </row>
    <row r="49" spans="1:27" ht="15.75">
      <c r="A49" s="50" t="s">
        <v>118</v>
      </c>
      <c r="B49" s="48"/>
      <c r="C49" s="48"/>
      <c r="D49" s="48"/>
      <c r="E49" s="48"/>
      <c r="F49" s="48"/>
      <c r="G49" s="3">
        <v>0.5</v>
      </c>
      <c r="L49" s="42" t="s">
        <v>100</v>
      </c>
      <c r="M49" s="22">
        <f>(G28^2+G27^2-G24^2)/(2*G28*G27)</f>
        <v>1.9737298215558337E-16</v>
      </c>
      <c r="N49" s="22">
        <f t="shared" si="2"/>
        <v>1.5707963267948963</v>
      </c>
      <c r="O49" s="43">
        <f t="shared" si="3"/>
        <v>89.999999999999986</v>
      </c>
      <c r="U49" s="60"/>
      <c r="V49" s="59" t="s">
        <v>140</v>
      </c>
      <c r="W49" s="60">
        <f>D27</f>
        <v>1</v>
      </c>
      <c r="X49" s="60">
        <f>E27</f>
        <v>2</v>
      </c>
      <c r="Y49" s="60">
        <f>F27</f>
        <v>-2</v>
      </c>
      <c r="Z49" s="60"/>
      <c r="AA49" s="60"/>
    </row>
    <row r="50" spans="1:27" ht="18" thickBot="1">
      <c r="A50" s="49" t="s">
        <v>112</v>
      </c>
      <c r="B50" s="48"/>
      <c r="C50" s="48"/>
      <c r="D50" s="48"/>
      <c r="E50" s="48"/>
      <c r="F50" s="48"/>
      <c r="G50" s="55">
        <f>ATAN(G49)</f>
        <v>0.46364760900080609</v>
      </c>
      <c r="L50" s="44" t="s">
        <v>102</v>
      </c>
      <c r="M50" s="45">
        <f>(G27^2+G24^2-G28^2)/(2*G24*G27)</f>
        <v>0.70710678118654735</v>
      </c>
      <c r="N50" s="45">
        <f t="shared" si="2"/>
        <v>0.78539816339744861</v>
      </c>
      <c r="O50" s="46">
        <f t="shared" si="3"/>
        <v>45.000000000000021</v>
      </c>
      <c r="P50" s="3">
        <f>SUM(O48:O50)</f>
        <v>180.00000000000003</v>
      </c>
      <c r="U50" s="60"/>
      <c r="V50" s="59" t="s">
        <v>159</v>
      </c>
      <c r="W50" s="60">
        <f>D23</f>
        <v>-1</v>
      </c>
      <c r="X50" s="60">
        <f>E23</f>
        <v>0</v>
      </c>
      <c r="Y50" s="60">
        <f>F23</f>
        <v>4</v>
      </c>
      <c r="Z50" s="60"/>
      <c r="AA50" s="60"/>
    </row>
    <row r="51" spans="1:27" ht="15.75" thickBot="1">
      <c r="A51" s="49" t="s">
        <v>113</v>
      </c>
      <c r="B51" s="48"/>
      <c r="C51" s="48"/>
      <c r="D51" s="48"/>
      <c r="E51" s="48"/>
      <c r="F51" s="48"/>
      <c r="G51" s="53">
        <f>DEGREES(G50)</f>
        <v>26.56505117707799</v>
      </c>
      <c r="H51" s="3">
        <v>90</v>
      </c>
      <c r="I51" s="3">
        <f>H51-G51</f>
        <v>63.43494882292201</v>
      </c>
      <c r="J51" s="53"/>
      <c r="K51" s="51" t="s">
        <v>94</v>
      </c>
      <c r="L51" s="39" t="s">
        <v>99</v>
      </c>
      <c r="M51" s="40">
        <f>(G26^2+G23^2-G27^2)/(2*G26*G23)</f>
        <v>0.68599434057003528</v>
      </c>
      <c r="N51" s="40">
        <f t="shared" si="2"/>
        <v>0.81482691637098903</v>
      </c>
      <c r="O51" s="41">
        <f t="shared" si="3"/>
        <v>46.686143341716956</v>
      </c>
      <c r="U51" s="64" t="s">
        <v>158</v>
      </c>
      <c r="V51" s="64"/>
      <c r="W51" s="60">
        <f>X49*Y50-X50*Y49</f>
        <v>8</v>
      </c>
      <c r="X51" s="60">
        <f>-W49*Y50+W50*Y49</f>
        <v>-2</v>
      </c>
      <c r="Y51" s="60">
        <f>W49*X50-X49*W50</f>
        <v>2</v>
      </c>
      <c r="Z51" s="60"/>
      <c r="AA51" s="60"/>
    </row>
    <row r="52" spans="1:27">
      <c r="A52"/>
      <c r="G52" s="53"/>
      <c r="J52" s="53"/>
      <c r="L52" s="42" t="s">
        <v>100</v>
      </c>
      <c r="M52" s="22">
        <f>(G26^2+G27^2-G23^2)/(2*G26*G27)</f>
        <v>0</v>
      </c>
      <c r="N52" s="22">
        <f t="shared" si="2"/>
        <v>1.5707963267948966</v>
      </c>
      <c r="O52" s="43">
        <f t="shared" si="3"/>
        <v>90</v>
      </c>
      <c r="U52" s="60"/>
      <c r="V52" s="60"/>
      <c r="W52" s="60"/>
      <c r="X52" s="60"/>
      <c r="Y52" s="60" t="s">
        <v>98</v>
      </c>
      <c r="Z52" s="60" t="s">
        <v>23</v>
      </c>
      <c r="AA52" s="60" t="s">
        <v>86</v>
      </c>
    </row>
    <row r="53" spans="1:27" ht="16.5" thickBot="1">
      <c r="A53"/>
      <c r="L53" s="44" t="s">
        <v>102</v>
      </c>
      <c r="M53" s="45">
        <f>(G23^2+G27^2-G26^2)/(2*G23*G27)</f>
        <v>0.72760687510899902</v>
      </c>
      <c r="N53" s="45">
        <f t="shared" si="2"/>
        <v>0.75596941042390742</v>
      </c>
      <c r="O53" s="46">
        <f t="shared" si="3"/>
        <v>43.313856658283036</v>
      </c>
      <c r="P53" s="3">
        <f>SUM(O51:O53)</f>
        <v>180</v>
      </c>
      <c r="U53" s="65" t="s">
        <v>160</v>
      </c>
      <c r="V53" s="66"/>
      <c r="W53" s="61">
        <f>ABS(W48*W51+X48*X51+Y48*Y51)</f>
        <v>18</v>
      </c>
      <c r="X53" s="61">
        <f>SQRT((W48^2+X48^2+Y48^2)*(W51^2+X51^2+Y51^2))</f>
        <v>76.367532368147138</v>
      </c>
      <c r="Y53" s="61">
        <f>W53/X53</f>
        <v>0.23570226039551581</v>
      </c>
      <c r="Z53" s="61">
        <f>ACOS(Y53)</f>
        <v>1.3328552019646884</v>
      </c>
      <c r="AA53" s="61">
        <f>DEGREES(Z53)</f>
        <v>76.366977774633597</v>
      </c>
    </row>
    <row r="54" spans="1:27" ht="17.25">
      <c r="A54" s="14" t="s">
        <v>103</v>
      </c>
    </row>
    <row r="55" spans="1:27" ht="17.25">
      <c r="A55" s="14" t="s">
        <v>104</v>
      </c>
    </row>
    <row r="56" spans="1:27" ht="18">
      <c r="A56" s="14" t="s">
        <v>105</v>
      </c>
      <c r="H56" s="68" t="s">
        <v>124</v>
      </c>
      <c r="I56" s="68"/>
      <c r="J56" s="68"/>
      <c r="K56" s="68"/>
      <c r="L56" s="68"/>
      <c r="N56" s="67" t="s">
        <v>139</v>
      </c>
      <c r="O56" s="67"/>
      <c r="P56" s="67"/>
      <c r="Q56" s="67"/>
    </row>
    <row r="57" spans="1:27" ht="17.25">
      <c r="A57" s="14" t="s">
        <v>106</v>
      </c>
      <c r="G57" s="19" t="s">
        <v>125</v>
      </c>
      <c r="H57" s="54">
        <f>G26</f>
        <v>2.8284271247461903</v>
      </c>
      <c r="I57" s="54">
        <f>H57*H57</f>
        <v>8.0000000000000018</v>
      </c>
      <c r="J57" s="54">
        <f>E40*E40</f>
        <v>4</v>
      </c>
      <c r="K57" s="54">
        <f>I57-J57</f>
        <v>4.0000000000000018</v>
      </c>
      <c r="L57" s="28">
        <f>SQRT(K57)</f>
        <v>2.0000000000000004</v>
      </c>
      <c r="M57" s="63" t="s">
        <v>143</v>
      </c>
      <c r="N57" s="64"/>
      <c r="O57" s="3">
        <f>L23</f>
        <v>-4</v>
      </c>
      <c r="P57" s="3">
        <f>M23</f>
        <v>-8</v>
      </c>
      <c r="Q57" s="3">
        <f>N23</f>
        <v>-1</v>
      </c>
      <c r="U57" s="63" t="s">
        <v>143</v>
      </c>
      <c r="V57" s="64"/>
      <c r="W57" s="60">
        <f>B32</f>
        <v>-4</v>
      </c>
      <c r="X57" s="60">
        <f>C32</f>
        <v>-8</v>
      </c>
      <c r="Y57" s="60">
        <f>D32</f>
        <v>-1</v>
      </c>
      <c r="Z57" s="60"/>
      <c r="AA57" s="60"/>
    </row>
    <row r="58" spans="1:27" ht="17.25">
      <c r="A58" s="14" t="s">
        <v>107</v>
      </c>
      <c r="G58" s="54" t="s">
        <v>126</v>
      </c>
      <c r="H58" s="54">
        <f>G27</f>
        <v>3</v>
      </c>
      <c r="I58" s="54">
        <f t="shared" ref="I58:I59" si="4">H58*H58</f>
        <v>9</v>
      </c>
      <c r="J58" s="54">
        <f>J57</f>
        <v>4</v>
      </c>
      <c r="K58" s="54">
        <f t="shared" ref="K58:K59" si="5">I58-J58</f>
        <v>5</v>
      </c>
      <c r="L58" s="28">
        <f t="shared" ref="L58:L59" si="6">SQRT(K58)</f>
        <v>2.2360679774997898</v>
      </c>
      <c r="N58" s="56" t="s">
        <v>140</v>
      </c>
      <c r="O58" s="3">
        <f>D27</f>
        <v>1</v>
      </c>
      <c r="P58" s="3">
        <f>E27</f>
        <v>2</v>
      </c>
      <c r="Q58" s="3">
        <f>F27</f>
        <v>-2</v>
      </c>
      <c r="U58" s="60"/>
      <c r="V58" s="59" t="s">
        <v>156</v>
      </c>
      <c r="W58" s="60">
        <f>D28</f>
        <v>2</v>
      </c>
      <c r="X58" s="60">
        <f>E28</f>
        <v>1</v>
      </c>
      <c r="Y58" s="60">
        <f>F28</f>
        <v>2</v>
      </c>
      <c r="Z58" s="60"/>
      <c r="AA58" s="60"/>
    </row>
    <row r="59" spans="1:27" ht="17.25">
      <c r="A59" s="14" t="s">
        <v>108</v>
      </c>
      <c r="G59" s="54" t="s">
        <v>127</v>
      </c>
      <c r="H59" s="54">
        <f>G28</f>
        <v>3</v>
      </c>
      <c r="I59" s="54">
        <f t="shared" si="4"/>
        <v>9</v>
      </c>
      <c r="J59" s="54">
        <f>J57</f>
        <v>4</v>
      </c>
      <c r="K59" s="54">
        <f t="shared" si="5"/>
        <v>5</v>
      </c>
      <c r="L59" s="28">
        <f t="shared" si="6"/>
        <v>2.2360679774997898</v>
      </c>
      <c r="N59" s="56" t="s">
        <v>141</v>
      </c>
      <c r="O59" s="3">
        <f>D24</f>
        <v>-1</v>
      </c>
      <c r="P59" s="3">
        <f>E24</f>
        <v>1</v>
      </c>
      <c r="Q59" s="3">
        <f>F24</f>
        <v>-4</v>
      </c>
      <c r="U59" s="60"/>
      <c r="V59" s="59" t="s">
        <v>157</v>
      </c>
      <c r="W59" s="60">
        <f>D25</f>
        <v>-2</v>
      </c>
      <c r="X59" s="60">
        <f>E25</f>
        <v>1</v>
      </c>
      <c r="Y59" s="60">
        <f>F25</f>
        <v>0</v>
      </c>
      <c r="Z59" s="60"/>
      <c r="AA59" s="60"/>
    </row>
    <row r="60" spans="1:27" ht="17.25">
      <c r="A60" s="14" t="s">
        <v>109</v>
      </c>
      <c r="M60" s="64" t="s">
        <v>142</v>
      </c>
      <c r="N60" s="64"/>
      <c r="O60" s="3">
        <f>P58*Q59-P59*Q58</f>
        <v>-6</v>
      </c>
      <c r="P60" s="3">
        <f>-O58*Q59+O59*Q58</f>
        <v>6</v>
      </c>
      <c r="Q60" s="3">
        <f>O58*P59-P58*O59</f>
        <v>3</v>
      </c>
      <c r="U60" s="64" t="s">
        <v>142</v>
      </c>
      <c r="V60" s="64"/>
      <c r="W60" s="60">
        <f>X58*Y59-X59*Y58</f>
        <v>-2</v>
      </c>
      <c r="X60" s="60">
        <f>-W58*Y59+W59*Y58</f>
        <v>-4</v>
      </c>
      <c r="Y60" s="60">
        <f>W58*X59-X58*W59</f>
        <v>4</v>
      </c>
      <c r="Z60" s="60"/>
      <c r="AA60" s="60"/>
    </row>
    <row r="61" spans="1:27" ht="17.25">
      <c r="A61" s="14" t="s">
        <v>110</v>
      </c>
      <c r="Q61" s="53" t="s">
        <v>98</v>
      </c>
      <c r="R61" s="53" t="s">
        <v>23</v>
      </c>
      <c r="S61" s="53" t="s">
        <v>86</v>
      </c>
      <c r="U61" s="60"/>
      <c r="V61" s="60"/>
      <c r="W61" s="60"/>
      <c r="X61" s="60"/>
      <c r="Y61" s="60" t="s">
        <v>98</v>
      </c>
      <c r="Z61" s="60" t="s">
        <v>23</v>
      </c>
      <c r="AA61" s="60" t="s">
        <v>86</v>
      </c>
    </row>
    <row r="62" spans="1:27" ht="17.25">
      <c r="A62" s="14" t="s">
        <v>111</v>
      </c>
      <c r="M62" s="65" t="s">
        <v>144</v>
      </c>
      <c r="N62" s="66"/>
      <c r="O62" s="54">
        <f>ABS(O57*O60+P57*P60+Q57*Q60)</f>
        <v>27</v>
      </c>
      <c r="P62" s="54">
        <f>SQRT((O57^2+P57^2+Q57^2)*(O60^2+P60^2+Q60^2))</f>
        <v>81</v>
      </c>
      <c r="Q62" s="54">
        <f>O62/P62</f>
        <v>0.33333333333333331</v>
      </c>
      <c r="R62" s="54">
        <f>ACOS(Q62)</f>
        <v>1.2309594173407747</v>
      </c>
      <c r="S62" s="54">
        <f>DEGREES(R62)</f>
        <v>70.528779365509308</v>
      </c>
      <c r="U62" s="65" t="s">
        <v>161</v>
      </c>
      <c r="V62" s="66"/>
      <c r="W62" s="61">
        <f>ABS(W57*W60+X57*X60+Y57*Y60)</f>
        <v>36</v>
      </c>
      <c r="X62" s="61">
        <f>SQRT((W57^2+X57^2+Y57^2)*(W60^2+X60^2+Y60^2))</f>
        <v>54</v>
      </c>
      <c r="Y62" s="61">
        <f>W62/X62</f>
        <v>0.66666666666666663</v>
      </c>
      <c r="Z62" s="61">
        <f>ACOS(Y62)</f>
        <v>0.84106867056793022</v>
      </c>
      <c r="AA62" s="61">
        <f>DEGREES(Z62)</f>
        <v>48.189685104221404</v>
      </c>
    </row>
    <row r="64" spans="1:27" ht="19.5">
      <c r="A64" s="49" t="s">
        <v>116</v>
      </c>
      <c r="B64" s="48"/>
      <c r="C64" s="48"/>
      <c r="D64" s="48"/>
      <c r="E64" s="48"/>
      <c r="F64" s="48"/>
      <c r="G64" s="48"/>
      <c r="H64" s="48"/>
      <c r="I64" s="14" t="s">
        <v>128</v>
      </c>
    </row>
    <row r="65" spans="1:17" ht="15.75">
      <c r="A65" s="49" t="s">
        <v>117</v>
      </c>
      <c r="B65" s="48"/>
      <c r="C65" s="48"/>
      <c r="D65" s="48"/>
      <c r="E65" s="48"/>
      <c r="F65" s="48"/>
      <c r="G65" s="48"/>
      <c r="H65" s="48"/>
      <c r="I65"/>
      <c r="Q65" s="57" t="s">
        <v>145</v>
      </c>
    </row>
    <row r="66" spans="1:17">
      <c r="A66" s="49" t="s">
        <v>107</v>
      </c>
      <c r="B66" s="48"/>
      <c r="C66" s="48"/>
      <c r="D66" s="48"/>
      <c r="E66" s="48"/>
      <c r="F66" s="48"/>
      <c r="G66" s="48"/>
      <c r="H66" s="48"/>
      <c r="I66"/>
      <c r="Q66" s="58" t="s">
        <v>129</v>
      </c>
    </row>
    <row r="67" spans="1:17" ht="17.25">
      <c r="A67" s="50" t="s">
        <v>118</v>
      </c>
      <c r="B67" s="48"/>
      <c r="C67" s="48"/>
      <c r="D67" s="48"/>
      <c r="E67" s="48"/>
      <c r="F67" s="48"/>
      <c r="G67" s="48"/>
      <c r="H67" s="48"/>
      <c r="I67" s="14" t="s">
        <v>129</v>
      </c>
      <c r="Q67" s="58" t="s">
        <v>146</v>
      </c>
    </row>
    <row r="68" spans="1:17" ht="17.25">
      <c r="A68" s="49" t="s">
        <v>112</v>
      </c>
      <c r="B68" s="48"/>
      <c r="C68" s="48"/>
      <c r="D68" s="48"/>
      <c r="E68" s="48"/>
      <c r="F68" s="48"/>
      <c r="G68" s="48"/>
      <c r="H68" s="48"/>
      <c r="I68" s="14" t="s">
        <v>130</v>
      </c>
      <c r="Q68" s="58" t="s">
        <v>147</v>
      </c>
    </row>
    <row r="69" spans="1:17" ht="18">
      <c r="A69" s="49" t="s">
        <v>113</v>
      </c>
      <c r="B69" s="48"/>
      <c r="C69" s="48"/>
      <c r="D69" s="48"/>
      <c r="E69" s="48"/>
      <c r="F69" s="48"/>
      <c r="G69" s="48"/>
      <c r="H69" s="48"/>
      <c r="I69" s="14" t="s">
        <v>131</v>
      </c>
      <c r="Q69" s="58" t="s">
        <v>148</v>
      </c>
    </row>
    <row r="70" spans="1:17" ht="18">
      <c r="A70" s="49" t="s">
        <v>114</v>
      </c>
      <c r="B70" s="48"/>
      <c r="C70" s="48"/>
      <c r="D70" s="48"/>
      <c r="E70" s="48"/>
      <c r="F70" s="48"/>
      <c r="G70" s="48"/>
      <c r="H70" s="48"/>
      <c r="I70" s="14" t="s">
        <v>132</v>
      </c>
      <c r="Q70" s="58" t="s">
        <v>149</v>
      </c>
    </row>
    <row r="71" spans="1:17" ht="17.25">
      <c r="A71" s="49" t="s">
        <v>115</v>
      </c>
      <c r="B71" s="48"/>
      <c r="C71" s="48"/>
      <c r="D71" s="48"/>
      <c r="E71" s="48"/>
      <c r="F71" s="48"/>
      <c r="G71" s="48"/>
      <c r="H71" s="48"/>
      <c r="I71" s="14" t="s">
        <v>133</v>
      </c>
      <c r="Q71" s="58" t="s">
        <v>150</v>
      </c>
    </row>
    <row r="72" spans="1:17" ht="17.25">
      <c r="A72" s="48"/>
      <c r="B72" s="48"/>
      <c r="C72" s="48"/>
      <c r="D72" s="48"/>
      <c r="E72" s="48"/>
      <c r="F72" s="48"/>
      <c r="G72" s="48"/>
      <c r="H72" s="48"/>
      <c r="I72" s="14" t="s">
        <v>134</v>
      </c>
      <c r="Q72" s="58" t="s">
        <v>107</v>
      </c>
    </row>
    <row r="73" spans="1:17" ht="18">
      <c r="I73" s="14" t="s">
        <v>107</v>
      </c>
      <c r="Q73" s="57" t="s">
        <v>151</v>
      </c>
    </row>
    <row r="74" spans="1:17" ht="17.25">
      <c r="I74" s="14" t="s">
        <v>135</v>
      </c>
      <c r="Q74" s="58" t="s">
        <v>152</v>
      </c>
    </row>
    <row r="75" spans="1:17" ht="17.25">
      <c r="I75" s="14" t="s">
        <v>136</v>
      </c>
      <c r="Q75" s="58" t="s">
        <v>153</v>
      </c>
    </row>
    <row r="76" spans="1:17" ht="17.25">
      <c r="I76" s="14" t="s">
        <v>137</v>
      </c>
      <c r="Q76" s="58" t="s">
        <v>154</v>
      </c>
    </row>
    <row r="77" spans="1:17" ht="17.25">
      <c r="I77" s="14" t="s">
        <v>138</v>
      </c>
      <c r="Q77" s="58" t="s">
        <v>155</v>
      </c>
    </row>
  </sheetData>
  <mergeCells count="34">
    <mergeCell ref="B30:C30"/>
    <mergeCell ref="F30:K30"/>
    <mergeCell ref="G39:J39"/>
    <mergeCell ref="G40:J40"/>
    <mergeCell ref="D38:E38"/>
    <mergeCell ref="F29:J29"/>
    <mergeCell ref="G38:J38"/>
    <mergeCell ref="E15:L15"/>
    <mergeCell ref="G28:I28"/>
    <mergeCell ref="L21:M21"/>
    <mergeCell ref="G22:I22"/>
    <mergeCell ref="G23:I23"/>
    <mergeCell ref="G24:I24"/>
    <mergeCell ref="G25:I25"/>
    <mergeCell ref="G26:I26"/>
    <mergeCell ref="G27:I27"/>
    <mergeCell ref="A21:F21"/>
    <mergeCell ref="A17:C17"/>
    <mergeCell ref="E17:G17"/>
    <mergeCell ref="I17:K17"/>
    <mergeCell ref="M17:O17"/>
    <mergeCell ref="M57:N57"/>
    <mergeCell ref="M60:N60"/>
    <mergeCell ref="M62:N62"/>
    <mergeCell ref="A44:D44"/>
    <mergeCell ref="H56:L56"/>
    <mergeCell ref="N56:Q56"/>
    <mergeCell ref="U57:V57"/>
    <mergeCell ref="U60:V60"/>
    <mergeCell ref="U62:V62"/>
    <mergeCell ref="V47:Y47"/>
    <mergeCell ref="U48:V48"/>
    <mergeCell ref="U51:V51"/>
    <mergeCell ref="U53:V53"/>
  </mergeCells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2014-01-07T15:19:06Z</dcterms:created>
  <dcterms:modified xsi:type="dcterms:W3CDTF">2015-06-13T15:40:50Z</dcterms:modified>
</cp:coreProperties>
</file>