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gif" ContentType="image/gif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5" windowWidth="11295" windowHeight="558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N22" i="1"/>
  <c r="O22"/>
  <c r="P22"/>
  <c r="M22"/>
  <c r="H18"/>
  <c r="I18"/>
  <c r="J18"/>
  <c r="G18"/>
  <c r="B18"/>
  <c r="C18"/>
  <c r="D18"/>
  <c r="A18"/>
  <c r="F55"/>
  <c r="C52"/>
  <c r="B52"/>
  <c r="A52"/>
  <c r="C35"/>
  <c r="B35"/>
  <c r="A35"/>
  <c r="H39"/>
  <c r="D38" l="1"/>
  <c r="D39" s="1"/>
  <c r="D42" s="1"/>
  <c r="D44" s="1"/>
  <c r="E35"/>
  <c r="D35" s="1"/>
  <c r="F35" s="1"/>
  <c r="A36"/>
  <c r="C36"/>
  <c r="B38"/>
  <c r="B39" s="1"/>
  <c r="F38"/>
  <c r="F39" s="1"/>
  <c r="F45"/>
  <c r="B36"/>
  <c r="B44"/>
  <c r="D40" l="1"/>
  <c r="F42"/>
  <c r="E44" s="1"/>
  <c r="F40"/>
  <c r="B42"/>
  <c r="B45" s="1"/>
  <c r="B40"/>
  <c r="G40" s="1"/>
  <c r="G39"/>
  <c r="D36"/>
  <c r="E30" l="1"/>
  <c r="D30"/>
  <c r="C30"/>
  <c r="E29"/>
  <c r="D29"/>
  <c r="C29"/>
  <c r="E28"/>
  <c r="D28"/>
  <c r="C28"/>
  <c r="E27"/>
  <c r="D27"/>
  <c r="C27"/>
  <c r="E26"/>
  <c r="D26"/>
  <c r="C26"/>
  <c r="E25"/>
  <c r="D25"/>
  <c r="C25"/>
  <c r="V19"/>
  <c r="U19"/>
  <c r="T19"/>
  <c r="V18"/>
  <c r="U18"/>
  <c r="T18"/>
  <c r="P18"/>
  <c r="P17"/>
  <c r="X15"/>
  <c r="W15"/>
  <c r="V15"/>
  <c r="Y15" s="1"/>
  <c r="U15"/>
  <c r="T15"/>
  <c r="Z15" s="1"/>
  <c r="Z16" s="1"/>
  <c r="Z17" s="1"/>
  <c r="S15"/>
  <c r="P15"/>
  <c r="N15"/>
  <c r="C23" s="1"/>
  <c r="P14"/>
  <c r="N14"/>
  <c r="J14"/>
  <c r="D14"/>
  <c r="J13"/>
  <c r="D13"/>
  <c r="J11"/>
  <c r="H11"/>
  <c r="B23" s="1"/>
  <c r="D11"/>
  <c r="B11"/>
  <c r="A14" s="1"/>
  <c r="J10"/>
  <c r="H10"/>
  <c r="D10"/>
  <c r="B10"/>
  <c r="V9"/>
  <c r="W9" s="1"/>
  <c r="T9"/>
  <c r="U9" s="1"/>
  <c r="R9"/>
  <c r="S9" s="1"/>
  <c r="G7"/>
  <c r="F7"/>
  <c r="E7"/>
  <c r="W5"/>
  <c r="V5"/>
  <c r="U5"/>
  <c r="X5" s="1"/>
  <c r="T5"/>
  <c r="S5"/>
  <c r="Y5" s="1"/>
  <c r="Y6" s="1"/>
  <c r="Y7" s="1"/>
  <c r="R5"/>
  <c r="P1"/>
  <c r="O1"/>
  <c r="N1"/>
  <c r="Q1" s="1"/>
  <c r="M1"/>
  <c r="L1"/>
  <c r="R1" s="1"/>
  <c r="R2" s="1"/>
  <c r="R3" s="1"/>
  <c r="K1"/>
  <c r="E52"/>
  <c r="D52" s="1"/>
  <c r="F48" s="1"/>
  <c r="E55" l="1"/>
  <c r="F52"/>
  <c r="B55"/>
  <c r="D17"/>
  <c r="B17"/>
  <c r="C17"/>
  <c r="A17"/>
  <c r="X9"/>
  <c r="Y9" s="1"/>
  <c r="Y10" s="1"/>
  <c r="Y11" s="1"/>
  <c r="Y13" s="1"/>
  <c r="M18"/>
  <c r="A22"/>
  <c r="C22"/>
  <c r="A23"/>
  <c r="G14"/>
  <c r="B22"/>
  <c r="C55"/>
  <c r="A55"/>
  <c r="D22" l="1"/>
  <c r="E22" s="1"/>
  <c r="J17"/>
  <c r="H17"/>
  <c r="I17"/>
  <c r="G17"/>
  <c r="P21"/>
  <c r="N21"/>
  <c r="O21"/>
  <c r="M21"/>
</calcChain>
</file>

<file path=xl/sharedStrings.xml><?xml version="1.0" encoding="utf-8"?>
<sst xmlns="http://schemas.openxmlformats.org/spreadsheetml/2006/main" count="128" uniqueCount="85">
  <si>
    <t>a</t>
  </si>
  <si>
    <t>b</t>
  </si>
  <si>
    <t>c</t>
  </si>
  <si>
    <t>p</t>
  </si>
  <si>
    <t>2p</t>
  </si>
  <si>
    <t>S</t>
  </si>
  <si>
    <t>cos A =</t>
  </si>
  <si>
    <t>cos B =</t>
  </si>
  <si>
    <t>cos С =</t>
  </si>
  <si>
    <t>пи</t>
  </si>
  <si>
    <t>Аrad =</t>
  </si>
  <si>
    <t>Brad =</t>
  </si>
  <si>
    <t>Сrad =</t>
  </si>
  <si>
    <t>Аgr =</t>
  </si>
  <si>
    <t>Bgr =</t>
  </si>
  <si>
    <t>Сgr =</t>
  </si>
  <si>
    <t>- сумма уг</t>
  </si>
  <si>
    <t>sin А =</t>
  </si>
  <si>
    <t>sin B =</t>
  </si>
  <si>
    <t>sin С =</t>
  </si>
  <si>
    <t>b*cosA=</t>
  </si>
  <si>
    <t>S  =</t>
  </si>
  <si>
    <t>b*sinA=</t>
  </si>
  <si>
    <t>c*cosA=</t>
  </si>
  <si>
    <t>Высота, опущенная на сторону а, равна:</t>
  </si>
  <si>
    <t>=</t>
  </si>
  <si>
    <t>ha</t>
  </si>
  <si>
    <t>hb</t>
  </si>
  <si>
    <t>hc</t>
  </si>
  <si>
    <t>под корнем</t>
  </si>
  <si>
    <t>Угол между двумя прямыми в пространстве</t>
  </si>
  <si>
    <t>АВ-СВ</t>
  </si>
  <si>
    <t>акос</t>
  </si>
  <si>
    <t>рад</t>
  </si>
  <si>
    <t>Координаты точки А</t>
  </si>
  <si>
    <t>Координаты точки В</t>
  </si>
  <si>
    <t>град</t>
  </si>
  <si>
    <r>
      <rPr>
        <sz val="18"/>
        <color theme="1"/>
        <rFont val="Calibri"/>
        <family val="2"/>
        <charset val="204"/>
        <scheme val="minor"/>
      </rPr>
      <t>a</t>
    </r>
    <r>
      <rPr>
        <sz val="14"/>
        <color theme="1"/>
        <rFont val="Calibri"/>
        <family val="2"/>
        <charset val="204"/>
        <scheme val="minor"/>
      </rPr>
      <t>x</t>
    </r>
  </si>
  <si>
    <r>
      <rPr>
        <sz val="18"/>
        <color theme="1"/>
        <rFont val="Calibri"/>
        <family val="2"/>
        <charset val="204"/>
        <scheme val="minor"/>
      </rPr>
      <t>a</t>
    </r>
    <r>
      <rPr>
        <sz val="12"/>
        <color theme="1"/>
        <rFont val="Calibri"/>
        <family val="2"/>
        <charset val="204"/>
        <scheme val="minor"/>
      </rPr>
      <t>y</t>
    </r>
  </si>
  <si>
    <r>
      <rPr>
        <sz val="18"/>
        <color theme="1"/>
        <rFont val="Calibri"/>
        <family val="2"/>
        <charset val="204"/>
        <scheme val="minor"/>
      </rPr>
      <t>a</t>
    </r>
    <r>
      <rPr>
        <sz val="12"/>
        <color theme="1"/>
        <rFont val="Calibri"/>
        <family val="2"/>
        <charset val="204"/>
        <scheme val="minor"/>
      </rPr>
      <t>z</t>
    </r>
  </si>
  <si>
    <r>
      <rPr>
        <sz val="18"/>
        <color theme="1"/>
        <rFont val="Calibri"/>
        <family val="2"/>
        <charset val="204"/>
        <scheme val="minor"/>
      </rPr>
      <t>b</t>
    </r>
    <r>
      <rPr>
        <sz val="12"/>
        <color theme="1"/>
        <rFont val="Calibri"/>
        <family val="2"/>
        <charset val="204"/>
        <scheme val="minor"/>
      </rPr>
      <t>x</t>
    </r>
  </si>
  <si>
    <r>
      <rPr>
        <sz val="18"/>
        <color theme="1"/>
        <rFont val="Calibri"/>
        <family val="2"/>
        <charset val="204"/>
        <scheme val="minor"/>
      </rPr>
      <t>b</t>
    </r>
    <r>
      <rPr>
        <sz val="12"/>
        <color theme="1"/>
        <rFont val="Calibri"/>
        <family val="2"/>
        <charset val="204"/>
        <scheme val="minor"/>
      </rPr>
      <t>y</t>
    </r>
  </si>
  <si>
    <r>
      <rPr>
        <sz val="18"/>
        <color theme="1"/>
        <rFont val="Calibri"/>
        <family val="2"/>
        <charset val="204"/>
        <scheme val="minor"/>
      </rPr>
      <t>b</t>
    </r>
    <r>
      <rPr>
        <sz val="12"/>
        <color theme="1"/>
        <rFont val="Calibri"/>
        <family val="2"/>
        <charset val="204"/>
        <scheme val="minor"/>
      </rPr>
      <t>z</t>
    </r>
  </si>
  <si>
    <t>AB</t>
  </si>
  <si>
    <t>ВС-АС</t>
  </si>
  <si>
    <t>-2x</t>
  </si>
  <si>
    <t>-2y</t>
  </si>
  <si>
    <t>-2z</t>
  </si>
  <si>
    <t>Уравнение прямой АВ</t>
  </si>
  <si>
    <t>Уравнение прямой ВС</t>
  </si>
  <si>
    <t>Координаты точки С</t>
  </si>
  <si>
    <r>
      <rPr>
        <b/>
        <sz val="18"/>
        <color theme="1"/>
        <rFont val="Calibri"/>
        <family val="2"/>
        <charset val="204"/>
        <scheme val="minor"/>
      </rPr>
      <t>c</t>
    </r>
    <r>
      <rPr>
        <b/>
        <sz val="14"/>
        <color theme="1"/>
        <rFont val="Calibri"/>
        <family val="2"/>
        <charset val="204"/>
        <scheme val="minor"/>
      </rPr>
      <t>x</t>
    </r>
  </si>
  <si>
    <r>
      <rPr>
        <b/>
        <sz val="18"/>
        <color theme="1"/>
        <rFont val="Calibri"/>
        <family val="2"/>
        <charset val="204"/>
        <scheme val="minor"/>
      </rPr>
      <t>c</t>
    </r>
    <r>
      <rPr>
        <b/>
        <sz val="14"/>
        <color theme="1"/>
        <rFont val="Calibri"/>
        <family val="2"/>
        <charset val="204"/>
        <scheme val="minor"/>
      </rPr>
      <t>y</t>
    </r>
  </si>
  <si>
    <r>
      <rPr>
        <b/>
        <sz val="18"/>
        <color theme="1"/>
        <rFont val="Calibri"/>
        <family val="2"/>
        <charset val="204"/>
        <scheme val="minor"/>
      </rPr>
      <t>c</t>
    </r>
    <r>
      <rPr>
        <b/>
        <sz val="14"/>
        <color theme="1"/>
        <rFont val="Calibri"/>
        <family val="2"/>
        <charset val="204"/>
        <scheme val="minor"/>
      </rPr>
      <t>z</t>
    </r>
  </si>
  <si>
    <t>АВ-АС</t>
  </si>
  <si>
    <t>x +</t>
  </si>
  <si>
    <t>y +</t>
  </si>
  <si>
    <t>x</t>
  </si>
  <si>
    <t>y</t>
  </si>
  <si>
    <t xml:space="preserve">   </t>
  </si>
  <si>
    <t>Уравнение прямой АС</t>
  </si>
  <si>
    <t>Общ.Знам</t>
  </si>
  <si>
    <t>z +</t>
  </si>
  <si>
    <t>z</t>
  </si>
  <si>
    <t>Треугольник АВС</t>
  </si>
  <si>
    <t>Σуглов</t>
  </si>
  <si>
    <t>= 0</t>
  </si>
  <si>
    <t>х</t>
  </si>
  <si>
    <t>у</t>
  </si>
  <si>
    <t>Z</t>
  </si>
  <si>
    <t xml:space="preserve">   Вектор АВ</t>
  </si>
  <si>
    <t>Расстояние между точками.</t>
  </si>
  <si>
    <t xml:space="preserve">   Вектор СВ</t>
  </si>
  <si>
    <r>
      <t>d = v ((х2 - х1 )</t>
    </r>
    <r>
      <rPr>
        <sz val="12"/>
        <color rgb="FF333333"/>
        <rFont val="Calibri"/>
        <family val="2"/>
        <charset val="204"/>
      </rPr>
      <t>²</t>
    </r>
    <r>
      <rPr>
        <sz val="12"/>
        <color rgb="FF333333"/>
        <rFont val="Arial"/>
        <family val="2"/>
        <charset val="204"/>
      </rPr>
      <t xml:space="preserve"> + (у2 - у1 )</t>
    </r>
    <r>
      <rPr>
        <sz val="12"/>
        <color rgb="FF333333"/>
        <rFont val="Calibri"/>
        <family val="2"/>
        <charset val="204"/>
      </rPr>
      <t>²</t>
    </r>
    <r>
      <rPr>
        <sz val="12"/>
        <color rgb="FF333333"/>
        <rFont val="Arial"/>
        <family val="2"/>
        <charset val="204"/>
      </rPr>
      <t xml:space="preserve"> + (z2 – z1 )</t>
    </r>
    <r>
      <rPr>
        <sz val="12"/>
        <color rgb="FF333333"/>
        <rFont val="Calibri"/>
        <family val="2"/>
        <charset val="204"/>
      </rPr>
      <t>²</t>
    </r>
    <r>
      <rPr>
        <sz val="12"/>
        <color rgb="FF333333"/>
        <rFont val="Arial"/>
        <family val="2"/>
        <charset val="204"/>
      </rPr>
      <t>)</t>
    </r>
  </si>
  <si>
    <t>АВ</t>
  </si>
  <si>
    <t>ВС</t>
  </si>
  <si>
    <t>АС</t>
  </si>
  <si>
    <t>Р</t>
  </si>
  <si>
    <t>р=Р/2</t>
  </si>
  <si>
    <t>квадраты</t>
  </si>
  <si>
    <t xml:space="preserve">   Вектор ВА</t>
  </si>
  <si>
    <t xml:space="preserve">   Вектор ВС</t>
  </si>
  <si>
    <t xml:space="preserve">   Вектор АС</t>
  </si>
  <si>
    <t xml:space="preserve">   Вектор СА</t>
  </si>
  <si>
    <t>S =</t>
  </si>
</sst>
</file>

<file path=xl/styles.xml><?xml version="1.0" encoding="utf-8"?>
<styleSheet xmlns="http://schemas.openxmlformats.org/spreadsheetml/2006/main">
  <numFmts count="1">
    <numFmt numFmtId="165" formatCode="0.00000"/>
  </numFmts>
  <fonts count="22">
    <font>
      <sz val="11"/>
      <color theme="1"/>
      <name val="Calibri"/>
      <family val="2"/>
      <charset val="204"/>
      <scheme val="minor"/>
    </font>
    <font>
      <b/>
      <sz val="14"/>
      <color theme="1"/>
      <name val="Arial"/>
      <family val="2"/>
      <charset val="204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Arial"/>
      <family val="2"/>
      <charset val="204"/>
    </font>
    <font>
      <b/>
      <sz val="12"/>
      <color rgb="FFFF0000"/>
      <name val="Arial"/>
      <family val="2"/>
      <charset val="204"/>
    </font>
    <font>
      <b/>
      <sz val="12"/>
      <color theme="1"/>
      <name val="Verdana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Verdana"/>
      <family val="2"/>
      <charset val="204"/>
    </font>
    <font>
      <sz val="16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4"/>
      <color theme="1"/>
      <name val="Arial"/>
      <family val="2"/>
      <charset val="204"/>
    </font>
    <font>
      <b/>
      <sz val="18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</font>
    <font>
      <b/>
      <sz val="14"/>
      <color rgb="FF333333"/>
      <name val="Arial"/>
      <family val="2"/>
      <charset val="204"/>
    </font>
    <font>
      <b/>
      <sz val="12"/>
      <color theme="1"/>
      <name val="Calibri"/>
      <family val="2"/>
      <charset val="204"/>
      <scheme val="minor"/>
    </font>
    <font>
      <sz val="12"/>
      <color rgb="FF333333"/>
      <name val="Arial"/>
      <family val="2"/>
      <charset val="204"/>
    </font>
    <font>
      <sz val="12"/>
      <color rgb="FF333333"/>
      <name val="Calibri"/>
      <family val="2"/>
      <charset val="204"/>
    </font>
    <font>
      <sz val="11"/>
      <color rgb="FF333333"/>
      <name val="Arial"/>
      <family val="2"/>
      <charset val="204"/>
    </font>
    <font>
      <sz val="12"/>
      <color rgb="FFFF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9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3" fillId="0" borderId="0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0" fontId="18" fillId="0" borderId="0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165" fontId="5" fillId="0" borderId="1" xfId="0" applyNumberFormat="1" applyFont="1" applyBorder="1" applyAlignment="1">
      <alignment horizontal="center" vertical="center"/>
    </xf>
    <xf numFmtId="0" fontId="5" fillId="0" borderId="0" xfId="0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 wrapText="1"/>
    </xf>
    <xf numFmtId="0" fontId="20" fillId="2" borderId="0" xfId="0" applyFont="1" applyFill="1" applyAlignment="1">
      <alignment horizontal="center" vertical="center" wrapText="1"/>
    </xf>
    <xf numFmtId="0" fontId="16" fillId="0" borderId="17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gif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47</xdr:row>
      <xdr:rowOff>0</xdr:rowOff>
    </xdr:from>
    <xdr:to>
      <xdr:col>3</xdr:col>
      <xdr:colOff>112143</xdr:colOff>
      <xdr:row>49</xdr:row>
      <xdr:rowOff>94891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0" y="5276850"/>
          <a:ext cx="2702943" cy="475891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</xdr:row>
      <xdr:rowOff>0</xdr:rowOff>
    </xdr:from>
    <xdr:to>
      <xdr:col>3</xdr:col>
      <xdr:colOff>307793</xdr:colOff>
      <xdr:row>4</xdr:row>
      <xdr:rowOff>106302</xdr:rowOff>
    </xdr:to>
    <xdr:pic>
      <xdr:nvPicPr>
        <xdr:cNvPr id="19" name="Рисунок 18" descr="формула"/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61975"/>
          <a:ext cx="3632018" cy="85877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2</xdr:col>
      <xdr:colOff>605479</xdr:colOff>
      <xdr:row>8</xdr:row>
      <xdr:rowOff>73977</xdr:rowOff>
    </xdr:to>
    <xdr:pic>
      <xdr:nvPicPr>
        <xdr:cNvPr id="20" name="Рисунок 19" descr="http://clubmt.ru/lec1/lect1/image294.gif"/>
        <xdr:cNvPicPr/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895350" y="1800225"/>
          <a:ext cx="1700854" cy="4454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9</xdr:col>
      <xdr:colOff>104563</xdr:colOff>
      <xdr:row>8</xdr:row>
      <xdr:rowOff>73977</xdr:rowOff>
    </xdr:to>
    <xdr:pic>
      <xdr:nvPicPr>
        <xdr:cNvPr id="21" name="Рисунок 20" descr="http://clubmt.ru/lec1/lect1/image294.gif"/>
        <xdr:cNvPicPr/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5448300" y="1800225"/>
          <a:ext cx="1714288" cy="4454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11</xdr:row>
      <xdr:rowOff>0</xdr:rowOff>
    </xdr:from>
    <xdr:to>
      <xdr:col>14</xdr:col>
      <xdr:colOff>388201</xdr:colOff>
      <xdr:row>12</xdr:row>
      <xdr:rowOff>131129</xdr:rowOff>
    </xdr:to>
    <xdr:pic>
      <xdr:nvPicPr>
        <xdr:cNvPr id="22" name="Рисунок 21" descr="http://clubmt.ru/lec1/lect1/image294.gif"/>
        <xdr:cNvPicPr/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8972550" y="2790825"/>
          <a:ext cx="1721701" cy="4454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A67"/>
  <sheetViews>
    <sheetView tabSelected="1" workbookViewId="0">
      <selection activeCell="F9" sqref="E9:F9"/>
    </sheetView>
  </sheetViews>
  <sheetFormatPr defaultRowHeight="15"/>
  <cols>
    <col min="1" max="1" width="15.7109375" style="39" customWidth="1"/>
    <col min="2" max="2" width="13.140625" style="39" customWidth="1"/>
    <col min="3" max="4" width="12.7109375" style="39" customWidth="1"/>
    <col min="5" max="5" width="11.7109375" style="39" customWidth="1"/>
    <col min="6" max="6" width="11" style="39" customWidth="1"/>
    <col min="7" max="7" width="11.140625" style="39" customWidth="1"/>
    <col min="8" max="8" width="12.28515625" style="39" customWidth="1"/>
    <col min="9" max="11" width="9.140625" style="39"/>
    <col min="12" max="12" width="12.28515625" style="39" customWidth="1"/>
    <col min="13" max="16384" width="9.140625" style="39"/>
  </cols>
  <sheetData>
    <row r="1" spans="1:27" ht="21">
      <c r="A1" s="74" t="s">
        <v>30</v>
      </c>
      <c r="B1" s="74"/>
      <c r="C1" s="74"/>
      <c r="D1" s="74"/>
      <c r="E1" s="74"/>
      <c r="F1" s="74"/>
      <c r="G1" s="63"/>
      <c r="H1" s="1"/>
      <c r="I1" s="1"/>
      <c r="J1" s="29" t="s">
        <v>31</v>
      </c>
      <c r="K1" s="1">
        <f>B11*C28+D11*D28+D14*E28</f>
        <v>140</v>
      </c>
      <c r="L1" s="29">
        <f>K1</f>
        <v>140</v>
      </c>
      <c r="M1" s="1">
        <f>B11*B11+D11*D11+D14*D14</f>
        <v>140</v>
      </c>
      <c r="N1" s="29">
        <f>SQRT(M1)</f>
        <v>11.832159566199232</v>
      </c>
      <c r="O1" s="1">
        <f>H11*H11+J11*J11+J14*J14</f>
        <v>196</v>
      </c>
      <c r="P1" s="29">
        <f>SQRT(O1)</f>
        <v>14</v>
      </c>
      <c r="Q1" s="1">
        <f>N1*P1</f>
        <v>165.65023392678924</v>
      </c>
      <c r="R1" s="1">
        <f>L1/Q1</f>
        <v>0.84515425472851657</v>
      </c>
      <c r="S1" s="1"/>
      <c r="T1" s="1"/>
      <c r="U1" s="1"/>
      <c r="V1" s="1"/>
      <c r="W1" s="1"/>
      <c r="X1" s="1"/>
      <c r="Y1" s="1"/>
      <c r="Z1" s="1"/>
      <c r="AA1" s="1"/>
    </row>
    <row r="2" spans="1:27" ht="21.75" thickBot="1">
      <c r="Q2" s="1" t="s">
        <v>32</v>
      </c>
      <c r="R2" s="1">
        <f>ACOS(R1)</f>
        <v>0.56394264136062877</v>
      </c>
      <c r="S2" s="1" t="s">
        <v>33</v>
      </c>
    </row>
    <row r="3" spans="1:27" ht="21.75" thickBot="1">
      <c r="I3" s="30" t="s">
        <v>34</v>
      </c>
      <c r="J3" s="31"/>
      <c r="K3" s="32"/>
      <c r="L3" s="33"/>
      <c r="M3" s="30" t="s">
        <v>35</v>
      </c>
      <c r="N3" s="31"/>
      <c r="O3" s="32"/>
      <c r="R3" s="29">
        <f>DEGREES(R2)</f>
        <v>32.311533237423845</v>
      </c>
      <c r="S3" s="29" t="s">
        <v>36</v>
      </c>
    </row>
    <row r="4" spans="1:27" ht="24" thickBot="1">
      <c r="I4" s="34" t="s">
        <v>37</v>
      </c>
      <c r="J4" s="35" t="s">
        <v>38</v>
      </c>
      <c r="K4" s="36" t="s">
        <v>39</v>
      </c>
      <c r="L4" s="5"/>
      <c r="M4" s="37" t="s">
        <v>40</v>
      </c>
      <c r="N4" s="35" t="s">
        <v>41</v>
      </c>
      <c r="O4" s="36" t="s">
        <v>42</v>
      </c>
    </row>
    <row r="5" spans="1:27" ht="21.75" thickBot="1">
      <c r="F5" s="1" t="s">
        <v>43</v>
      </c>
      <c r="I5" s="2">
        <v>3</v>
      </c>
      <c r="J5" s="3">
        <v>7</v>
      </c>
      <c r="K5" s="4">
        <v>-4</v>
      </c>
      <c r="L5" s="5"/>
      <c r="M5" s="2">
        <v>5</v>
      </c>
      <c r="N5" s="3">
        <v>-3</v>
      </c>
      <c r="O5" s="4">
        <v>2</v>
      </c>
      <c r="Q5" s="29" t="s">
        <v>44</v>
      </c>
      <c r="R5" s="1">
        <f>H11*N15+J11*P15+J14*P18</f>
        <v>56</v>
      </c>
      <c r="S5" s="29">
        <f>ABS(R5)</f>
        <v>56</v>
      </c>
      <c r="T5" s="1">
        <f>H11*H11+J11*J11+J14*J14</f>
        <v>196</v>
      </c>
      <c r="U5" s="29">
        <f>SQRT(T5)</f>
        <v>14</v>
      </c>
      <c r="V5" s="1">
        <f>N15*N15+P15*P15+P18*P18</f>
        <v>56</v>
      </c>
      <c r="W5" s="29">
        <f>SQRT(V5)</f>
        <v>7.4833147735478827</v>
      </c>
      <c r="X5" s="1">
        <f>U5*W5</f>
        <v>104.76640682967036</v>
      </c>
      <c r="Y5" s="1">
        <f>S5/X5</f>
        <v>0.53452248382484879</v>
      </c>
      <c r="Z5" s="1"/>
    </row>
    <row r="6" spans="1:27" ht="21.75" thickBot="1">
      <c r="E6" s="6" t="s">
        <v>45</v>
      </c>
      <c r="F6" s="6" t="s">
        <v>46</v>
      </c>
      <c r="G6" s="6" t="s">
        <v>47</v>
      </c>
      <c r="Q6" s="1"/>
      <c r="R6" s="1"/>
      <c r="S6" s="1"/>
      <c r="T6" s="1"/>
      <c r="U6" s="1"/>
      <c r="V6" s="1"/>
      <c r="W6" s="1"/>
      <c r="X6" s="1" t="s">
        <v>32</v>
      </c>
      <c r="Y6" s="1">
        <f>ACOS(Y5)</f>
        <v>1.0068536854342676</v>
      </c>
      <c r="Z6" s="1" t="s">
        <v>33</v>
      </c>
    </row>
    <row r="7" spans="1:27" ht="21.75" thickBot="1">
      <c r="A7" s="38" t="s">
        <v>48</v>
      </c>
      <c r="B7" s="38"/>
      <c r="C7" s="38"/>
      <c r="D7" s="38"/>
      <c r="E7" s="7">
        <f>B11*-2</f>
        <v>-4</v>
      </c>
      <c r="F7" s="7">
        <f>D11*-2</f>
        <v>20</v>
      </c>
      <c r="G7" s="7">
        <f>D14*-2</f>
        <v>-12</v>
      </c>
      <c r="H7" s="38" t="s">
        <v>49</v>
      </c>
      <c r="I7" s="38"/>
      <c r="J7" s="38"/>
      <c r="K7" s="38"/>
      <c r="L7" s="7"/>
      <c r="M7" s="30" t="s">
        <v>50</v>
      </c>
      <c r="N7" s="31"/>
      <c r="O7" s="32"/>
      <c r="Q7" s="1"/>
      <c r="R7" s="1"/>
      <c r="S7" s="1"/>
      <c r="T7" s="1"/>
      <c r="U7" s="1"/>
      <c r="V7" s="1"/>
      <c r="W7" s="1"/>
      <c r="Y7" s="29">
        <f>DEGREES(Y6)</f>
        <v>57.688466762576141</v>
      </c>
      <c r="Z7" s="29" t="s">
        <v>36</v>
      </c>
    </row>
    <row r="8" spans="1:27" ht="24" thickBot="1">
      <c r="I8" s="45"/>
      <c r="J8" s="45"/>
      <c r="K8" s="45"/>
      <c r="L8" s="45"/>
      <c r="M8" s="2" t="s">
        <v>51</v>
      </c>
      <c r="N8" s="3" t="s">
        <v>52</v>
      </c>
      <c r="O8" s="4" t="s">
        <v>53</v>
      </c>
    </row>
    <row r="9" spans="1:27" ht="21.75" thickBot="1">
      <c r="M9" s="2">
        <v>1</v>
      </c>
      <c r="N9" s="3">
        <v>3</v>
      </c>
      <c r="O9" s="4">
        <v>-10</v>
      </c>
      <c r="Q9" s="29" t="s">
        <v>54</v>
      </c>
      <c r="R9" s="1">
        <f>B11*N15+D11*P15+D14*P18</f>
        <v>0</v>
      </c>
      <c r="S9" s="29">
        <f>(R9)</f>
        <v>0</v>
      </c>
      <c r="T9" s="1">
        <f>B11*B11+D11*D11+D14*D14</f>
        <v>140</v>
      </c>
      <c r="U9" s="29">
        <f>SQRT(T9)</f>
        <v>11.832159566199232</v>
      </c>
      <c r="V9" s="1">
        <f>N15*N15+P15*P15+P18*P18</f>
        <v>56</v>
      </c>
      <c r="W9" s="29">
        <f>SQRT(V9)</f>
        <v>7.4833147735478827</v>
      </c>
      <c r="X9" s="1">
        <f>U9*W9</f>
        <v>88.543774484714618</v>
      </c>
      <c r="Y9" s="1">
        <f>S9/X9</f>
        <v>0</v>
      </c>
      <c r="Z9" s="1"/>
    </row>
    <row r="10" spans="1:27" ht="21">
      <c r="A10" s="64" t="s">
        <v>55</v>
      </c>
      <c r="B10" s="40">
        <f>-I5</f>
        <v>-3</v>
      </c>
      <c r="C10" s="65" t="s">
        <v>56</v>
      </c>
      <c r="D10" s="40">
        <f>-J5</f>
        <v>-7</v>
      </c>
      <c r="G10" s="64" t="s">
        <v>57</v>
      </c>
      <c r="H10" s="41">
        <f>-M5</f>
        <v>-5</v>
      </c>
      <c r="I10" s="66" t="s">
        <v>58</v>
      </c>
      <c r="J10" s="41">
        <f>-N5</f>
        <v>3</v>
      </c>
      <c r="M10" s="8"/>
      <c r="N10" s="8"/>
      <c r="O10" s="8"/>
      <c r="Q10" s="1"/>
      <c r="R10" s="1"/>
      <c r="S10" s="1"/>
      <c r="T10" s="1"/>
      <c r="U10" s="1"/>
      <c r="V10" s="1"/>
      <c r="W10" s="1"/>
      <c r="X10" s="1" t="s">
        <v>32</v>
      </c>
      <c r="Y10" s="1">
        <f>ACOS(Y9)</f>
        <v>1.5707963267948966</v>
      </c>
      <c r="Z10" s="1" t="s">
        <v>33</v>
      </c>
    </row>
    <row r="11" spans="1:27" ht="21.75" thickBot="1">
      <c r="A11" s="67"/>
      <c r="B11" s="42">
        <f>M5-I5</f>
        <v>2</v>
      </c>
      <c r="C11" s="67"/>
      <c r="D11" s="42">
        <f>N5-J5</f>
        <v>-10</v>
      </c>
      <c r="G11" s="67"/>
      <c r="H11" s="42">
        <f>M9-M5</f>
        <v>-4</v>
      </c>
      <c r="I11" s="67"/>
      <c r="J11" s="42">
        <f>N9-N5</f>
        <v>6</v>
      </c>
      <c r="L11" s="39" t="s">
        <v>59</v>
      </c>
      <c r="M11" s="38" t="s">
        <v>60</v>
      </c>
      <c r="N11" s="38"/>
      <c r="O11" s="38"/>
      <c r="P11" s="38"/>
      <c r="Q11" s="1"/>
      <c r="R11" s="1"/>
      <c r="S11" s="1"/>
      <c r="T11" s="1"/>
      <c r="U11" s="1"/>
      <c r="V11" s="1"/>
      <c r="W11" s="1"/>
      <c r="Y11" s="29">
        <f>DEGREES(Y10)</f>
        <v>90</v>
      </c>
      <c r="Z11" s="29" t="s">
        <v>36</v>
      </c>
    </row>
    <row r="12" spans="1:27" ht="19.5" thickBot="1">
      <c r="A12" s="45"/>
      <c r="B12" s="45"/>
      <c r="C12" s="45"/>
      <c r="D12" s="45"/>
      <c r="G12" s="45"/>
      <c r="H12" s="45"/>
      <c r="I12" s="45"/>
      <c r="J12" s="45"/>
    </row>
    <row r="13" spans="1:27" ht="21.75" thickBot="1">
      <c r="A13" s="60" t="s">
        <v>61</v>
      </c>
      <c r="C13" s="64" t="s">
        <v>62</v>
      </c>
      <c r="D13" s="40">
        <f>-K5</f>
        <v>4</v>
      </c>
      <c r="G13" s="60" t="s">
        <v>61</v>
      </c>
      <c r="I13" s="64" t="s">
        <v>63</v>
      </c>
      <c r="J13" s="40">
        <f>-O5</f>
        <v>-2</v>
      </c>
      <c r="U13" s="43" t="s">
        <v>64</v>
      </c>
      <c r="V13" s="44"/>
      <c r="W13" s="44"/>
      <c r="X13" s="68" t="s">
        <v>65</v>
      </c>
      <c r="Y13" s="29">
        <f>R3+Y7+Y11</f>
        <v>180</v>
      </c>
    </row>
    <row r="14" spans="1:27" ht="19.5" thickBot="1">
      <c r="A14" s="60">
        <f>B11*D11*D14</f>
        <v>-120</v>
      </c>
      <c r="C14" s="67"/>
      <c r="D14" s="42">
        <f>O5-K5</f>
        <v>6</v>
      </c>
      <c r="G14" s="60">
        <f>H11*J11*J14</f>
        <v>288</v>
      </c>
      <c r="I14" s="67"/>
      <c r="J14" s="42">
        <f>O9-O5</f>
        <v>-12</v>
      </c>
      <c r="M14" s="64" t="s">
        <v>57</v>
      </c>
      <c r="N14" s="41">
        <f>-I5</f>
        <v>-3</v>
      </c>
      <c r="O14" s="66" t="s">
        <v>58</v>
      </c>
      <c r="P14" s="41">
        <f>-J5</f>
        <v>-7</v>
      </c>
    </row>
    <row r="15" spans="1:27" ht="21.75" thickBot="1">
      <c r="M15" s="67"/>
      <c r="N15" s="42">
        <f>M9-I5</f>
        <v>-2</v>
      </c>
      <c r="O15" s="67"/>
      <c r="P15" s="42">
        <f>N9-J5</f>
        <v>-4</v>
      </c>
      <c r="R15" s="29" t="s">
        <v>31</v>
      </c>
      <c r="S15" s="1">
        <f>T18*T19+U18*U19+V18*V19</f>
        <v>140</v>
      </c>
      <c r="T15" s="29">
        <f>S15</f>
        <v>140</v>
      </c>
      <c r="U15" s="1">
        <f>T18^2+U18^2+V18^2</f>
        <v>140</v>
      </c>
      <c r="V15" s="29">
        <f>SQRT(U15)</f>
        <v>11.832159566199232</v>
      </c>
      <c r="W15" s="1">
        <f>T19^2+U19^2+V19^2</f>
        <v>196</v>
      </c>
      <c r="X15" s="29">
        <f>SQRT(W15)</f>
        <v>14</v>
      </c>
      <c r="Y15" s="1">
        <f>V15*X15</f>
        <v>165.65023392678924</v>
      </c>
      <c r="Z15" s="1">
        <f>T15/Y15</f>
        <v>0.84515425472851657</v>
      </c>
      <c r="AA15" s="1"/>
    </row>
    <row r="16" spans="1:27" ht="21.75" thickBot="1">
      <c r="A16" s="9" t="s">
        <v>57</v>
      </c>
      <c r="B16" s="9" t="s">
        <v>58</v>
      </c>
      <c r="C16" s="9" t="s">
        <v>63</v>
      </c>
      <c r="D16" s="9" t="s">
        <v>2</v>
      </c>
      <c r="G16" s="9" t="s">
        <v>57</v>
      </c>
      <c r="H16" s="9" t="s">
        <v>58</v>
      </c>
      <c r="I16" s="9" t="s">
        <v>63</v>
      </c>
      <c r="J16" s="9" t="s">
        <v>2</v>
      </c>
      <c r="M16" s="45"/>
      <c r="N16" s="45"/>
      <c r="O16" s="45"/>
      <c r="P16" s="45"/>
      <c r="Y16" s="1" t="s">
        <v>32</v>
      </c>
      <c r="Z16" s="1">
        <f>ACOS(Z15)</f>
        <v>0.56394264136062877</v>
      </c>
      <c r="AA16" s="1" t="s">
        <v>33</v>
      </c>
    </row>
    <row r="17" spans="1:27" ht="21">
      <c r="A17" s="9">
        <f>A14/B11</f>
        <v>-60</v>
      </c>
      <c r="B17" s="9">
        <f>-A14/D11</f>
        <v>-12</v>
      </c>
      <c r="C17" s="9">
        <f>-A14/D14</f>
        <v>20</v>
      </c>
      <c r="D17" s="9">
        <f>(A14/B11)*B10-(A14/D11)*D10-(A14/D14)*D13</f>
        <v>344</v>
      </c>
      <c r="E17" s="10" t="s">
        <v>66</v>
      </c>
      <c r="F17" s="11"/>
      <c r="G17" s="9">
        <f>G14/H11</f>
        <v>-72</v>
      </c>
      <c r="H17" s="9">
        <f>-G14/J11</f>
        <v>-48</v>
      </c>
      <c r="I17" s="9">
        <f>-G14/J14</f>
        <v>24</v>
      </c>
      <c r="J17" s="9">
        <f>(G14/H11)*H10-(G14/J11)*J10-(G14/J14)*J13</f>
        <v>168</v>
      </c>
      <c r="K17" s="10" t="s">
        <v>66</v>
      </c>
      <c r="L17" s="11"/>
      <c r="M17" s="60" t="s">
        <v>61</v>
      </c>
      <c r="O17" s="64" t="s">
        <v>63</v>
      </c>
      <c r="P17" s="40">
        <f>-K5</f>
        <v>4</v>
      </c>
      <c r="T17" s="16" t="s">
        <v>67</v>
      </c>
      <c r="U17" s="16" t="s">
        <v>68</v>
      </c>
      <c r="V17" s="16" t="s">
        <v>69</v>
      </c>
      <c r="Z17" s="29">
        <f>DEGREES(Z16)</f>
        <v>32.311533237423845</v>
      </c>
      <c r="AA17" s="29" t="s">
        <v>36</v>
      </c>
    </row>
    <row r="18" spans="1:27" ht="21.75" thickBot="1">
      <c r="A18" s="27">
        <f>-A17/4</f>
        <v>15</v>
      </c>
      <c r="B18" s="27">
        <f t="shared" ref="B18:D18" si="0">-B17/4</f>
        <v>3</v>
      </c>
      <c r="C18" s="27">
        <f t="shared" si="0"/>
        <v>-5</v>
      </c>
      <c r="D18" s="27">
        <f t="shared" si="0"/>
        <v>-86</v>
      </c>
      <c r="E18" s="12" t="s">
        <v>66</v>
      </c>
      <c r="G18" s="9">
        <f>-G17/24</f>
        <v>3</v>
      </c>
      <c r="H18" s="9">
        <f t="shared" ref="H18:J18" si="1">-H17/24</f>
        <v>2</v>
      </c>
      <c r="I18" s="9">
        <f t="shared" si="1"/>
        <v>-1</v>
      </c>
      <c r="J18" s="9">
        <f t="shared" si="1"/>
        <v>-7</v>
      </c>
      <c r="K18" s="10" t="s">
        <v>66</v>
      </c>
      <c r="M18" s="60">
        <f>N15*P15*P18</f>
        <v>-48</v>
      </c>
      <c r="O18" s="67"/>
      <c r="P18" s="42">
        <f>O9-K5</f>
        <v>-6</v>
      </c>
      <c r="R18" s="46" t="s">
        <v>70</v>
      </c>
      <c r="S18" s="47"/>
      <c r="T18" s="18">
        <f>$M$5-$I$5</f>
        <v>2</v>
      </c>
      <c r="U18" s="18">
        <f>$N$5-$J$5</f>
        <v>-10</v>
      </c>
      <c r="V18" s="18">
        <f>$O$5-$K$5</f>
        <v>6</v>
      </c>
    </row>
    <row r="19" spans="1:27" ht="21">
      <c r="A19" s="71" t="s">
        <v>71</v>
      </c>
      <c r="B19" s="71"/>
      <c r="C19" s="71"/>
      <c r="D19" s="71"/>
      <c r="F19" s="48"/>
      <c r="G19" s="48"/>
      <c r="H19" s="48"/>
      <c r="I19" s="25"/>
      <c r="J19" s="73"/>
      <c r="K19" s="73"/>
      <c r="L19" s="73"/>
      <c r="R19" s="46" t="s">
        <v>72</v>
      </c>
      <c r="S19" s="47"/>
      <c r="T19" s="18">
        <f>$M$5-$M$9</f>
        <v>4</v>
      </c>
      <c r="U19" s="18">
        <f>$N$5-$N$9</f>
        <v>-6</v>
      </c>
      <c r="V19" s="18">
        <f>$O$5-$O$9</f>
        <v>12</v>
      </c>
    </row>
    <row r="20" spans="1:27" ht="21">
      <c r="A20" s="13" t="s">
        <v>73</v>
      </c>
      <c r="B20" s="13"/>
      <c r="C20" s="13"/>
      <c r="D20" s="13"/>
      <c r="E20" s="13"/>
      <c r="F20" s="14"/>
      <c r="G20" s="14"/>
      <c r="H20" s="14"/>
      <c r="I20" s="8"/>
      <c r="J20" s="28"/>
      <c r="K20" s="28"/>
      <c r="L20" s="28"/>
      <c r="M20" s="9" t="s">
        <v>57</v>
      </c>
      <c r="N20" s="9" t="s">
        <v>58</v>
      </c>
      <c r="O20" s="9" t="s">
        <v>63</v>
      </c>
      <c r="P20" s="9" t="s">
        <v>2</v>
      </c>
      <c r="R20" s="69"/>
      <c r="S20" s="1"/>
      <c r="T20" s="1"/>
    </row>
    <row r="21" spans="1:27" ht="21">
      <c r="A21" s="9" t="s">
        <v>74</v>
      </c>
      <c r="B21" s="9" t="s">
        <v>75</v>
      </c>
      <c r="C21" s="9" t="s">
        <v>76</v>
      </c>
      <c r="D21" s="16" t="s">
        <v>77</v>
      </c>
      <c r="E21" s="24" t="s">
        <v>78</v>
      </c>
      <c r="F21" s="48"/>
      <c r="G21" s="48"/>
      <c r="H21" s="48"/>
      <c r="J21" s="28"/>
      <c r="K21" s="28"/>
      <c r="L21" s="28"/>
      <c r="M21" s="9">
        <f>M18/N15</f>
        <v>24</v>
      </c>
      <c r="N21" s="9">
        <f>-M18/P15</f>
        <v>-12</v>
      </c>
      <c r="O21" s="9">
        <f>-M18/P18</f>
        <v>-8</v>
      </c>
      <c r="P21" s="9">
        <f>(M18/N15)*N14-(M18/P15)*P14-(M18/P18)*P17</f>
        <v>-20</v>
      </c>
      <c r="Q21" s="10" t="s">
        <v>66</v>
      </c>
      <c r="R21" s="70"/>
      <c r="S21" s="1"/>
      <c r="T21" s="1"/>
    </row>
    <row r="22" spans="1:27" ht="21">
      <c r="A22" s="19">
        <f>SQRT(B11*B11+D11*D11+D14*D14)</f>
        <v>11.832159566199232</v>
      </c>
      <c r="B22" s="19">
        <f>SQRT(H11*H11+J11*J11+J14*J14)</f>
        <v>14</v>
      </c>
      <c r="C22" s="9">
        <f>SQRT(N15*N15+P15*P15+P18*P18)</f>
        <v>7.4833147735478827</v>
      </c>
      <c r="D22" s="16">
        <f>A22+B22+C22</f>
        <v>33.315474339747112</v>
      </c>
      <c r="E22" s="39">
        <f>D22/2</f>
        <v>16.657737169873556</v>
      </c>
      <c r="F22" s="25"/>
      <c r="G22" s="49"/>
      <c r="H22" s="49"/>
      <c r="J22" s="28"/>
      <c r="K22" s="28"/>
      <c r="L22" s="28"/>
      <c r="M22" s="9">
        <f>M21/4</f>
        <v>6</v>
      </c>
      <c r="N22" s="15">
        <f t="shared" ref="N22:P22" si="2">N21/4</f>
        <v>-3</v>
      </c>
      <c r="O22" s="15">
        <f t="shared" si="2"/>
        <v>-2</v>
      </c>
      <c r="P22" s="15">
        <f t="shared" si="2"/>
        <v>-5</v>
      </c>
      <c r="Q22" s="10" t="s">
        <v>66</v>
      </c>
    </row>
    <row r="23" spans="1:27" ht="18.75">
      <c r="A23" s="9">
        <f>B11*B11+D11*D11+D14*D14</f>
        <v>140</v>
      </c>
      <c r="B23" s="9">
        <f>H11*H11+J11*J11+J14*J14</f>
        <v>196</v>
      </c>
      <c r="C23" s="17">
        <f>N15*N15+P15*P15+P18*P18</f>
        <v>56</v>
      </c>
      <c r="D23" s="39" t="s">
        <v>79</v>
      </c>
      <c r="F23" s="25"/>
      <c r="G23" s="26"/>
      <c r="H23" s="25"/>
      <c r="J23" s="28"/>
      <c r="K23" s="28"/>
      <c r="L23" s="28"/>
    </row>
    <row r="24" spans="1:27" ht="21">
      <c r="C24" s="16" t="s">
        <v>67</v>
      </c>
      <c r="D24" s="16" t="s">
        <v>68</v>
      </c>
      <c r="E24" s="16" t="s">
        <v>69</v>
      </c>
      <c r="F24" s="8"/>
      <c r="G24" s="8"/>
      <c r="H24" s="8"/>
      <c r="J24" s="25"/>
      <c r="K24" s="25"/>
    </row>
    <row r="25" spans="1:27" ht="21">
      <c r="A25" s="46" t="s">
        <v>70</v>
      </c>
      <c r="B25" s="47"/>
      <c r="C25" s="18">
        <f>$M$5-$I$5</f>
        <v>2</v>
      </c>
      <c r="D25" s="18">
        <f>$N$5-$J$5</f>
        <v>-10</v>
      </c>
      <c r="E25" s="18">
        <f>$O$5-$K$5</f>
        <v>6</v>
      </c>
      <c r="F25" s="25"/>
      <c r="G25" s="25"/>
      <c r="H25" s="25"/>
      <c r="J25" s="50"/>
      <c r="K25" s="50"/>
      <c r="L25" s="50"/>
      <c r="M25" s="50"/>
    </row>
    <row r="26" spans="1:27" ht="21">
      <c r="A26" s="46" t="s">
        <v>80</v>
      </c>
      <c r="B26" s="47"/>
      <c r="C26" s="18">
        <f>I5-M5</f>
        <v>-2</v>
      </c>
      <c r="D26" s="18">
        <f>J5-N5</f>
        <v>10</v>
      </c>
      <c r="E26" s="18">
        <f>K5-O5</f>
        <v>-6</v>
      </c>
      <c r="F26" s="25"/>
      <c r="G26" s="25"/>
      <c r="H26" s="25"/>
      <c r="K26" s="45"/>
    </row>
    <row r="27" spans="1:27" ht="21">
      <c r="A27" s="46" t="s">
        <v>81</v>
      </c>
      <c r="B27" s="47"/>
      <c r="C27" s="18">
        <f>M9-M5</f>
        <v>-4</v>
      </c>
      <c r="D27" s="18">
        <f>N9-N5</f>
        <v>6</v>
      </c>
      <c r="E27" s="18">
        <f>O9-O5</f>
        <v>-12</v>
      </c>
      <c r="F27" s="25"/>
      <c r="G27" s="25"/>
      <c r="H27" s="25"/>
    </row>
    <row r="28" spans="1:27" ht="21">
      <c r="A28" s="46" t="s">
        <v>72</v>
      </c>
      <c r="B28" s="47"/>
      <c r="C28" s="18">
        <f>$M$5-$M$9</f>
        <v>4</v>
      </c>
      <c r="D28" s="18">
        <f>$N$5-$N$9</f>
        <v>-6</v>
      </c>
      <c r="E28" s="18">
        <f>$O$5-$O$9</f>
        <v>12</v>
      </c>
    </row>
    <row r="29" spans="1:27" ht="21">
      <c r="A29" s="46" t="s">
        <v>82</v>
      </c>
      <c r="B29" s="47"/>
      <c r="C29" s="18">
        <f>M9-I5</f>
        <v>-2</v>
      </c>
      <c r="D29" s="18">
        <f>N9-J5</f>
        <v>-4</v>
      </c>
      <c r="E29" s="18">
        <f>O9-K5</f>
        <v>-6</v>
      </c>
      <c r="L29" s="29"/>
      <c r="M29" s="1"/>
      <c r="N29" s="29"/>
      <c r="O29" s="1"/>
      <c r="P29" s="29"/>
      <c r="Q29" s="1"/>
      <c r="R29" s="29"/>
      <c r="S29" s="1"/>
      <c r="T29" s="1"/>
      <c r="U29" s="1"/>
    </row>
    <row r="30" spans="1:27" ht="21">
      <c r="A30" s="46" t="s">
        <v>83</v>
      </c>
      <c r="B30" s="47"/>
      <c r="C30" s="18">
        <f>I5-M9</f>
        <v>2</v>
      </c>
      <c r="D30" s="18">
        <f>J5-N9</f>
        <v>4</v>
      </c>
      <c r="E30" s="18">
        <f>K5-O9</f>
        <v>6</v>
      </c>
      <c r="F30" s="8"/>
      <c r="G30" s="8"/>
      <c r="H30" s="51"/>
      <c r="I30" s="51"/>
      <c r="J30" s="51"/>
      <c r="L30" s="1"/>
      <c r="M30" s="1"/>
      <c r="N30" s="1"/>
      <c r="O30" s="1"/>
      <c r="P30" s="1"/>
      <c r="Q30" s="1"/>
      <c r="R30" s="1"/>
      <c r="S30" s="1"/>
      <c r="T30" s="1"/>
      <c r="U30" s="1"/>
    </row>
    <row r="31" spans="1:27" ht="21">
      <c r="A31" s="52"/>
      <c r="B31" s="52"/>
      <c r="C31" s="23"/>
      <c r="D31" s="23"/>
      <c r="E31" s="23"/>
      <c r="F31" s="52"/>
      <c r="G31" s="52"/>
      <c r="H31" s="23"/>
      <c r="I31" s="23"/>
      <c r="J31" s="23"/>
      <c r="L31" s="1"/>
      <c r="M31" s="1"/>
      <c r="N31" s="1"/>
      <c r="O31" s="1"/>
      <c r="P31" s="1"/>
      <c r="Q31" s="1"/>
      <c r="R31" s="1"/>
      <c r="T31" s="29"/>
      <c r="U31" s="29"/>
    </row>
    <row r="34" spans="1:8">
      <c r="A34" s="53" t="s">
        <v>0</v>
      </c>
      <c r="B34" s="53" t="s">
        <v>1</v>
      </c>
      <c r="C34" s="53" t="s">
        <v>2</v>
      </c>
      <c r="D34" s="39" t="s">
        <v>3</v>
      </c>
      <c r="E34" s="39" t="s">
        <v>4</v>
      </c>
      <c r="F34" s="39" t="s">
        <v>5</v>
      </c>
    </row>
    <row r="35" spans="1:8" ht="15.75">
      <c r="A35" s="21">
        <f>B22</f>
        <v>14</v>
      </c>
      <c r="B35" s="20">
        <f>C22</f>
        <v>7.4833147735478827</v>
      </c>
      <c r="C35" s="21">
        <f>A22</f>
        <v>11.832159566199232</v>
      </c>
      <c r="D35" s="39">
        <f>E35/2</f>
        <v>16.657737169873556</v>
      </c>
      <c r="E35" s="39">
        <f>A35+B35+C35</f>
        <v>33.315474339747112</v>
      </c>
      <c r="F35" s="54">
        <f>SQRT(D35*(D35-A35)*(D35-B35)*(D35-C35))</f>
        <v>44.271887242357295</v>
      </c>
    </row>
    <row r="36" spans="1:8" ht="18.75">
      <c r="A36" s="45">
        <f>A35*A35</f>
        <v>196</v>
      </c>
      <c r="B36" s="45">
        <f t="shared" ref="B36:C36" si="3">B35*B35</f>
        <v>56</v>
      </c>
      <c r="C36" s="45">
        <f t="shared" si="3"/>
        <v>140</v>
      </c>
      <c r="D36" s="45">
        <f>A36+B36-C36</f>
        <v>112</v>
      </c>
      <c r="E36" s="45"/>
      <c r="F36" s="45"/>
      <c r="G36" s="45"/>
      <c r="H36" s="45"/>
    </row>
    <row r="37" spans="1:8" ht="18.75">
      <c r="A37" s="45"/>
      <c r="B37" s="45"/>
      <c r="C37" s="45"/>
      <c r="D37" s="45"/>
      <c r="E37" s="45"/>
      <c r="F37" s="45"/>
      <c r="G37" s="45"/>
      <c r="H37" s="45"/>
    </row>
    <row r="38" spans="1:8" ht="18.75">
      <c r="A38" s="45" t="s">
        <v>6</v>
      </c>
      <c r="B38" s="45">
        <f>(B35*B35+C35*C35-A35*A35)/(2*B35*C35)</f>
        <v>0</v>
      </c>
      <c r="C38" s="45" t="s">
        <v>7</v>
      </c>
      <c r="D38" s="45">
        <f>(C35*C35+A35*A35-B35*B35)/(2*C35*A35)</f>
        <v>0.84515425472851657</v>
      </c>
      <c r="E38" s="45" t="s">
        <v>8</v>
      </c>
      <c r="F38" s="45">
        <f>(A35*A35+B35*B35-C35*C35)/(2*A35*B35)</f>
        <v>0.53452248382484879</v>
      </c>
      <c r="G38" s="45"/>
      <c r="H38" s="45" t="s">
        <v>9</v>
      </c>
    </row>
    <row r="39" spans="1:8" ht="18.75">
      <c r="A39" s="45" t="s">
        <v>10</v>
      </c>
      <c r="B39" s="45">
        <f>ACOS(B38)</f>
        <v>1.5707963267948966</v>
      </c>
      <c r="C39" s="45" t="s">
        <v>11</v>
      </c>
      <c r="D39" s="45">
        <f>ACOS(D38)</f>
        <v>0.56394264136062877</v>
      </c>
      <c r="E39" s="45" t="s">
        <v>12</v>
      </c>
      <c r="F39" s="45">
        <f>ACOS(F38)</f>
        <v>1.0068536854342676</v>
      </c>
      <c r="G39" s="45">
        <f>B39+D39+F39</f>
        <v>3.1415926535897927</v>
      </c>
      <c r="H39" s="45">
        <f>PI()</f>
        <v>3.1415926535897931</v>
      </c>
    </row>
    <row r="40" spans="1:8" ht="18.75">
      <c r="A40" s="45" t="s">
        <v>13</v>
      </c>
      <c r="B40" s="45">
        <f>DEGREES(B39)</f>
        <v>90</v>
      </c>
      <c r="C40" s="45" t="s">
        <v>14</v>
      </c>
      <c r="D40" s="45">
        <f>DEGREES(D39)</f>
        <v>32.311533237423845</v>
      </c>
      <c r="E40" s="45" t="s">
        <v>15</v>
      </c>
      <c r="F40" s="45">
        <f>DEGREES(F39)</f>
        <v>57.688466762576141</v>
      </c>
      <c r="G40" s="45">
        <f>B40+D40+F40</f>
        <v>180</v>
      </c>
      <c r="H40" s="55" t="s">
        <v>16</v>
      </c>
    </row>
    <row r="41" spans="1:8" ht="18.75">
      <c r="A41" s="45"/>
      <c r="B41" s="45"/>
      <c r="C41" s="45"/>
      <c r="D41" s="45"/>
      <c r="E41" s="45"/>
      <c r="F41" s="45"/>
      <c r="G41" s="45"/>
      <c r="H41" s="45"/>
    </row>
    <row r="42" spans="1:8" ht="18.75">
      <c r="A42" s="45" t="s">
        <v>17</v>
      </c>
      <c r="B42" s="45">
        <f>SIN(B39)</f>
        <v>1</v>
      </c>
      <c r="C42" s="45" t="s">
        <v>18</v>
      </c>
      <c r="D42" s="45">
        <f>SIN(D39)</f>
        <v>0.53452248382484868</v>
      </c>
      <c r="E42" s="45" t="s">
        <v>19</v>
      </c>
      <c r="F42" s="45">
        <f>SIN(F39)</f>
        <v>0.84515425472851646</v>
      </c>
      <c r="G42" s="45"/>
      <c r="H42" s="45"/>
    </row>
    <row r="43" spans="1:8" ht="18.75">
      <c r="A43" s="45"/>
      <c r="B43" s="45"/>
      <c r="C43" s="45"/>
      <c r="D43" s="45"/>
      <c r="E43" s="45"/>
      <c r="F43" s="45"/>
      <c r="G43" s="45"/>
      <c r="H43" s="45"/>
    </row>
    <row r="44" spans="1:8" ht="18.75">
      <c r="A44" s="45" t="s">
        <v>20</v>
      </c>
      <c r="B44" s="45">
        <f>B35*B38</f>
        <v>0</v>
      </c>
      <c r="C44" s="45" t="s">
        <v>21</v>
      </c>
      <c r="D44" s="56">
        <f>0.5*A35*C35*D42</f>
        <v>44.271887242357302</v>
      </c>
      <c r="E44" s="45">
        <f>(1/2)*B35*A35*F42</f>
        <v>44.271887242357302</v>
      </c>
      <c r="F44" s="45"/>
      <c r="G44" s="45"/>
      <c r="H44" s="45"/>
    </row>
    <row r="45" spans="1:8" ht="18.75">
      <c r="A45" s="45" t="s">
        <v>22</v>
      </c>
      <c r="B45" s="45">
        <f>B35*B42</f>
        <v>7.4833147735478827</v>
      </c>
      <c r="C45" s="45"/>
      <c r="D45" s="45"/>
      <c r="E45" s="45" t="s">
        <v>23</v>
      </c>
      <c r="F45" s="45">
        <f>C35*B38</f>
        <v>0</v>
      </c>
      <c r="G45" s="45"/>
      <c r="H45" s="45"/>
    </row>
    <row r="47" spans="1:8" ht="15.75">
      <c r="A47" s="72" t="s">
        <v>24</v>
      </c>
      <c r="B47" s="72"/>
      <c r="C47" s="72"/>
      <c r="D47" s="72"/>
      <c r="E47" s="57"/>
    </row>
    <row r="48" spans="1:8">
      <c r="D48" s="58"/>
      <c r="E48" s="58" t="s">
        <v>25</v>
      </c>
      <c r="F48" s="39">
        <f>2*SQRT(D52*(D52-A52)*(D52-B52)*(D52-C52))/A52</f>
        <v>6.3245553203367564</v>
      </c>
    </row>
    <row r="49" spans="1:8" ht="21.75" customHeight="1"/>
    <row r="51" spans="1:8" ht="15.75">
      <c r="A51" s="59" t="s">
        <v>0</v>
      </c>
      <c r="B51" s="59" t="s">
        <v>1</v>
      </c>
      <c r="C51" s="59" t="s">
        <v>2</v>
      </c>
      <c r="D51" s="60" t="s">
        <v>3</v>
      </c>
      <c r="E51" s="60" t="s">
        <v>4</v>
      </c>
      <c r="F51" s="39" t="s">
        <v>5</v>
      </c>
    </row>
    <row r="52" spans="1:8" ht="15.75">
      <c r="A52" s="21">
        <f>A35</f>
        <v>14</v>
      </c>
      <c r="B52" s="20">
        <f>B35</f>
        <v>7.4833147735478827</v>
      </c>
      <c r="C52" s="21">
        <f>C35</f>
        <v>11.832159566199232</v>
      </c>
      <c r="D52" s="60">
        <f>E52/2</f>
        <v>16.657737169873556</v>
      </c>
      <c r="E52" s="60">
        <f>A52+B52+C52</f>
        <v>33.315474339747112</v>
      </c>
      <c r="F52" s="39">
        <f>SQRT(D52*(D52-A52)*(D51:D52-B52)*(D51:D52-C52))</f>
        <v>44.271887242357295</v>
      </c>
    </row>
    <row r="53" spans="1:8" ht="21.75" customHeight="1"/>
    <row r="54" spans="1:8">
      <c r="A54" s="60" t="s">
        <v>26</v>
      </c>
      <c r="B54" s="60" t="s">
        <v>27</v>
      </c>
      <c r="C54" s="60" t="s">
        <v>28</v>
      </c>
      <c r="E54" s="39" t="s">
        <v>29</v>
      </c>
      <c r="F54" s="39" t="s">
        <v>84</v>
      </c>
    </row>
    <row r="55" spans="1:8">
      <c r="A55" s="61">
        <f>2*SQRT(D52*(D52-A52)*(D52-B52)*(D52-C52))/A52</f>
        <v>6.3245553203367564</v>
      </c>
      <c r="B55" s="61">
        <f>2*SQRT(D52*(D52-A52)*(D52-B52)*(D52-C52))/B52</f>
        <v>11.832159566199229</v>
      </c>
      <c r="C55" s="61">
        <f>2*SQRT(D52*(D52-A52)*(D52-B52)*(D52-C52))/C52</f>
        <v>7.48331477354788</v>
      </c>
      <c r="E55" s="39">
        <f>D52*(D52-A52)*(D52-B52)*(D52-C52)</f>
        <v>1959.9999999999984</v>
      </c>
      <c r="F55" s="39">
        <f>SQRT(E55)</f>
        <v>44.271887242357295</v>
      </c>
    </row>
    <row r="57" spans="1:8">
      <c r="A57" s="53"/>
      <c r="B57" s="53"/>
      <c r="C57" s="53"/>
    </row>
    <row r="58" spans="1:8" ht="15.75">
      <c r="A58" s="22"/>
      <c r="B58" s="22"/>
      <c r="C58" s="22"/>
      <c r="F58" s="54"/>
    </row>
    <row r="63" spans="1:8">
      <c r="H63" s="58"/>
    </row>
    <row r="67" spans="4:4">
      <c r="D67" s="62"/>
    </row>
  </sheetData>
  <mergeCells count="24">
    <mergeCell ref="A1:F1"/>
    <mergeCell ref="A29:B29"/>
    <mergeCell ref="A30:B30"/>
    <mergeCell ref="A31:B31"/>
    <mergeCell ref="F31:G31"/>
    <mergeCell ref="A19:D19"/>
    <mergeCell ref="A47:D47"/>
    <mergeCell ref="A20:E20"/>
    <mergeCell ref="F21:H21"/>
    <mergeCell ref="A25:B25"/>
    <mergeCell ref="A26:B26"/>
    <mergeCell ref="A27:B27"/>
    <mergeCell ref="A28:B28"/>
    <mergeCell ref="I3:K3"/>
    <mergeCell ref="M3:O3"/>
    <mergeCell ref="A7:D7"/>
    <mergeCell ref="H7:K7"/>
    <mergeCell ref="M7:O7"/>
    <mergeCell ref="M11:P11"/>
    <mergeCell ref="F19:H19"/>
    <mergeCell ref="U13:W13"/>
    <mergeCell ref="R18:S18"/>
    <mergeCell ref="J19:L19"/>
    <mergeCell ref="R19:S19"/>
  </mergeCells>
  <pageMargins left="0.7" right="0.7" top="0.75" bottom="0.75" header="0.3" footer="0.3"/>
  <pageSetup paperSize="0" orientation="portrait" horizontalDpi="0" verticalDpi="0" copie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1</cp:lastModifiedBy>
  <dcterms:created xsi:type="dcterms:W3CDTF">2015-06-20T20:38:43Z</dcterms:created>
  <dcterms:modified xsi:type="dcterms:W3CDTF">2015-06-27T19:53:26Z</dcterms:modified>
</cp:coreProperties>
</file>